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activeTab="5"/>
  </bookViews>
  <sheets>
    <sheet name="Stripline" sheetId="1" r:id="rId1"/>
    <sheet name="Offset Stripline" sheetId="2" r:id="rId2"/>
    <sheet name="Dual Stripline" sheetId="3" r:id="rId3"/>
    <sheet name="Differential Stripline" sheetId="4" r:id="rId4"/>
    <sheet name="Microstrip" sheetId="5" r:id="rId5"/>
    <sheet name="Differential Microstrip" sheetId="6" r:id="rId6"/>
  </sheets>
  <definedNames/>
  <calcPr fullCalcOnLoad="1"/>
</workbook>
</file>

<file path=xl/sharedStrings.xml><?xml version="1.0" encoding="utf-8"?>
<sst xmlns="http://schemas.openxmlformats.org/spreadsheetml/2006/main" count="114" uniqueCount="32">
  <si>
    <t>Er</t>
  </si>
  <si>
    <t>Differential Microstrip</t>
  </si>
  <si>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 xml:space="preserve"> (mm)</t>
    </r>
  </si>
  <si>
    <r>
      <rPr>
        <b/>
        <i/>
        <sz val="10"/>
        <rFont val="Arial"/>
        <family val="2"/>
      </rPr>
      <t>w</t>
    </r>
    <r>
      <rPr>
        <b/>
        <sz val="10"/>
        <rFont val="Arial"/>
        <family val="2"/>
      </rPr>
      <t xml:space="preserve"> (mm)</t>
    </r>
  </si>
  <si>
    <r>
      <rPr>
        <b/>
        <i/>
        <sz val="10"/>
        <rFont val="Arial"/>
        <family val="2"/>
      </rPr>
      <t>S</t>
    </r>
    <r>
      <rPr>
        <b/>
        <sz val="10"/>
        <rFont val="Arial"/>
        <family val="2"/>
      </rPr>
      <t xml:space="preserve"> (mm)</t>
    </r>
  </si>
  <si>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 xml:space="preserve"> (mm)</t>
    </r>
  </si>
  <si>
    <r>
      <rPr>
        <b/>
        <i/>
        <sz val="10"/>
        <rFont val="Arial"/>
        <family val="2"/>
      </rPr>
      <t>Z</t>
    </r>
    <r>
      <rPr>
        <b/>
        <i/>
        <vertAlign val="subscript"/>
        <sz val="12"/>
        <rFont val="Arial"/>
        <family val="2"/>
      </rPr>
      <t>0</t>
    </r>
    <r>
      <rPr>
        <b/>
        <sz val="10"/>
        <rFont val="Arial"/>
        <family val="2"/>
      </rPr>
      <t xml:space="preserve"> (Ohm)</t>
    </r>
  </si>
  <si>
    <r>
      <rPr>
        <b/>
        <i/>
        <sz val="10"/>
        <rFont val="Arial"/>
        <family val="2"/>
      </rPr>
      <t>C</t>
    </r>
    <r>
      <rPr>
        <b/>
        <i/>
        <vertAlign val="subscript"/>
        <sz val="12"/>
        <rFont val="Arial"/>
        <family val="2"/>
      </rPr>
      <t>0</t>
    </r>
    <r>
      <rPr>
        <b/>
        <sz val="10"/>
        <rFont val="Arial"/>
        <family val="2"/>
      </rPr>
      <t xml:space="preserve"> (pF/cm)</t>
    </r>
  </si>
  <si>
    <r>
      <rPr>
        <b/>
        <i/>
        <sz val="10"/>
        <rFont val="Arial"/>
        <family val="2"/>
      </rPr>
      <t>t</t>
    </r>
    <r>
      <rPr>
        <b/>
        <i/>
        <vertAlign val="subscript"/>
        <sz val="12"/>
        <rFont val="Arial"/>
        <family val="2"/>
      </rPr>
      <t>pd</t>
    </r>
    <r>
      <rPr>
        <b/>
        <sz val="10"/>
        <rFont val="Arial"/>
        <family val="2"/>
      </rPr>
      <t xml:space="preserve"> (ns/cm)</t>
    </r>
  </si>
  <si>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(nH/cm)</t>
    </r>
  </si>
  <si>
    <r>
      <rPr>
        <b/>
        <i/>
        <sz val="10"/>
        <rFont val="Arial"/>
        <family val="2"/>
      </rPr>
      <t>Z</t>
    </r>
    <r>
      <rPr>
        <b/>
        <i/>
        <vertAlign val="subscript"/>
        <sz val="12"/>
        <rFont val="Arial"/>
        <family val="2"/>
      </rPr>
      <t>d</t>
    </r>
    <r>
      <rPr>
        <b/>
        <sz val="10"/>
        <rFont val="Arial"/>
        <family val="2"/>
      </rPr>
      <t xml:space="preserve"> (Ohm)</t>
    </r>
  </si>
  <si>
    <r>
      <rPr>
        <b/>
        <i/>
        <sz val="10"/>
        <rFont val="Arial"/>
        <family val="2"/>
      </rPr>
      <t>E</t>
    </r>
    <r>
      <rPr>
        <b/>
        <i/>
        <vertAlign val="subscript"/>
        <sz val="12"/>
        <rFont val="Arial"/>
        <family val="2"/>
      </rPr>
      <t>r</t>
    </r>
    <r>
      <rPr>
        <b/>
        <sz val="10"/>
        <rFont val="Arial"/>
        <family val="2"/>
      </rPr>
      <t xml:space="preserve"> -  relative dielectric constant</t>
    </r>
  </si>
  <si>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 xml:space="preserve"> -  height of dielectric above return plane</t>
    </r>
  </si>
  <si>
    <r>
      <rPr>
        <b/>
        <i/>
        <sz val="10"/>
        <rFont val="Arial"/>
        <family val="2"/>
      </rPr>
      <t>w</t>
    </r>
    <r>
      <rPr>
        <b/>
        <sz val="10"/>
        <rFont val="Arial"/>
        <family val="2"/>
      </rPr>
      <t xml:space="preserve"> - width of the trace</t>
    </r>
  </si>
  <si>
    <r>
      <rPr>
        <b/>
        <i/>
        <sz val="10"/>
        <rFont val="Arial"/>
        <family val="2"/>
      </rPr>
      <t>S</t>
    </r>
    <r>
      <rPr>
        <b/>
        <sz val="10"/>
        <rFont val="Arial"/>
        <family val="2"/>
      </rPr>
      <t xml:space="preserve"> - space between traces</t>
    </r>
  </si>
  <si>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 xml:space="preserve"> - thickness of the trace</t>
    </r>
  </si>
  <si>
    <r>
      <rPr>
        <b/>
        <i/>
        <sz val="10"/>
        <rFont val="Arial"/>
        <family val="2"/>
      </rPr>
      <t>Z</t>
    </r>
    <r>
      <rPr>
        <b/>
        <i/>
        <vertAlign val="subscript"/>
        <sz val="12"/>
        <rFont val="Arial"/>
        <family val="2"/>
      </rPr>
      <t>0</t>
    </r>
    <r>
      <rPr>
        <b/>
        <sz val="10"/>
        <rFont val="Arial"/>
        <family val="2"/>
      </rPr>
      <t xml:space="preserve"> - characteristic impedance</t>
    </r>
  </si>
  <si>
    <r>
      <rPr>
        <b/>
        <i/>
        <sz val="10"/>
        <rFont val="Arial"/>
        <family val="2"/>
      </rPr>
      <t>C</t>
    </r>
    <r>
      <rPr>
        <b/>
        <i/>
        <vertAlign val="subscript"/>
        <sz val="12"/>
        <rFont val="Arial"/>
        <family val="2"/>
      </rPr>
      <t>0</t>
    </r>
    <r>
      <rPr>
        <b/>
        <sz val="10"/>
        <rFont val="Arial"/>
        <family val="2"/>
      </rPr>
      <t xml:space="preserve"> - capacitance</t>
    </r>
  </si>
  <si>
    <r>
      <rPr>
        <b/>
        <i/>
        <sz val="10"/>
        <rFont val="Arial"/>
        <family val="2"/>
      </rPr>
      <t>t</t>
    </r>
    <r>
      <rPr>
        <b/>
        <i/>
        <vertAlign val="subscript"/>
        <sz val="12"/>
        <rFont val="Arial"/>
        <family val="2"/>
      </rPr>
      <t>pd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- propagation delay</t>
    </r>
  </si>
  <si>
    <r>
      <rPr>
        <b/>
        <i/>
        <sz val="10"/>
        <rFont val="Arial"/>
        <family val="2"/>
      </rPr>
      <t>L</t>
    </r>
    <r>
      <rPr>
        <b/>
        <i/>
        <vertAlign val="subscript"/>
        <sz val="12"/>
        <rFont val="Arial"/>
        <family val="2"/>
      </rPr>
      <t>0</t>
    </r>
    <r>
      <rPr>
        <b/>
        <sz val="10"/>
        <rFont val="Arial"/>
        <family val="2"/>
      </rPr>
      <t xml:space="preserve"> - inductance</t>
    </r>
  </si>
  <si>
    <r>
      <t>Z</t>
    </r>
    <r>
      <rPr>
        <b/>
        <i/>
        <vertAlign val="subscript"/>
        <sz val="12"/>
        <rFont val="Arial"/>
        <family val="2"/>
      </rPr>
      <t>d</t>
    </r>
    <r>
      <rPr>
        <b/>
        <sz val="10"/>
        <rFont val="Arial"/>
        <family val="2"/>
      </rPr>
      <t xml:space="preserve"> - differential impedance</t>
    </r>
  </si>
  <si>
    <t>Microstrip</t>
  </si>
  <si>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 xml:space="preserve"> -  height of dielectric above and below return plane</t>
    </r>
  </si>
  <si>
    <r>
      <rPr>
        <b/>
        <i/>
        <sz val="10"/>
        <rFont val="Arial"/>
        <family val="2"/>
      </rPr>
      <t>h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 height of dielectric below return plane</t>
    </r>
  </si>
  <si>
    <r>
      <rPr>
        <b/>
        <i/>
        <sz val="10"/>
        <rFont val="Arial"/>
        <family val="2"/>
      </rPr>
      <t>h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(mm)</t>
    </r>
  </si>
  <si>
    <t>Offset (asymmetric) Stripline</t>
  </si>
  <si>
    <t>Stripline (symmetric)</t>
  </si>
  <si>
    <t>Dual Stripline</t>
  </si>
  <si>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 xml:space="preserve"> - distance between strips</t>
    </r>
  </si>
  <si>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 xml:space="preserve"> (mm)</t>
    </r>
  </si>
  <si>
    <t>Differential Stripline</t>
  </si>
  <si>
    <r>
      <rPr>
        <b/>
        <i/>
        <sz val="10"/>
        <rFont val="Arial"/>
        <family val="2"/>
      </rPr>
      <t>Z</t>
    </r>
    <r>
      <rPr>
        <b/>
        <i/>
        <vertAlign val="subscript"/>
        <sz val="12"/>
        <rFont val="Arial"/>
        <family val="2"/>
      </rPr>
      <t>d</t>
    </r>
    <r>
      <rPr>
        <b/>
        <sz val="10"/>
        <rFont val="Arial"/>
        <family val="2"/>
      </rPr>
      <t xml:space="preserve"> - differential impedance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</si>
</sst>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0.000_);[Red]\(0.000\)"/>
    <numFmt numFmtId="166" formatCode="0.000_ "/>
    <numFmt numFmtId="167" formatCode="0.000;[Red]0.000"/>
    <numFmt numFmtId="168" formatCode="0.00;[Red]0.00"/>
    <numFmt numFmtId="169" formatCode="0.0;[Red]0.0"/>
  </numFmts>
  <fonts count="47">
    <font>
      <sz val="11"/>
      <name val="돋움"/>
      <family val="3"/>
    </font>
    <font>
      <sz val="11"/>
      <color indexed="8"/>
      <name val="Calibri"/>
      <family val="2"/>
    </font>
    <font>
      <sz val="8"/>
      <name val="돋움"/>
      <family val="3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vertAlign val="subscript"/>
      <sz val="12"/>
      <name val="Arial"/>
      <family val="2"/>
    </font>
    <font>
      <b/>
      <i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Arial"/>
      <family val="0"/>
    </font>
    <font>
      <i/>
      <vertAlign val="subscript"/>
      <sz val="12"/>
      <color indexed="8"/>
      <name val="Arial"/>
      <family val="0"/>
    </font>
    <font>
      <i/>
      <vertAlign val="sub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8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169" fontId="3" fillId="3" borderId="10" xfId="43" applyNumberFormat="1" applyFont="1" applyFill="1" applyBorder="1" applyAlignment="1">
      <alignment horizontal="center"/>
    </xf>
    <xf numFmtId="167" fontId="3" fillId="3" borderId="10" xfId="43" applyNumberFormat="1" applyFont="1" applyFill="1" applyBorder="1" applyAlignment="1">
      <alignment horizontal="center"/>
    </xf>
    <xf numFmtId="168" fontId="3" fillId="3" borderId="10" xfId="43" applyNumberFormat="1" applyFont="1" applyFill="1" applyBorder="1" applyAlignment="1">
      <alignment horizontal="center"/>
    </xf>
    <xf numFmtId="49" fontId="3" fillId="9" borderId="11" xfId="43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4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Relationship Id="rId4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Relationship Id="rId4" Type="http://schemas.openxmlformats.org/officeDocument/2006/relationships/image" Target="../media/image12.png" /><Relationship Id="rId5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533400</xdr:colOff>
      <xdr:row>7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200025" y="428625"/>
          <a:ext cx="3619500" cy="1019175"/>
          <a:chOff x="3639" y="5865"/>
          <a:chExt cx="5073" cy="188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3639" y="6093"/>
            <a:ext cx="4218" cy="1425"/>
          </a:xfrm>
          <a:prstGeom prst="rect">
            <a:avLst/>
          </a:prstGeom>
          <a:solidFill>
            <a:srgbClr val="FBD4B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3639" y="7518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 flipV="1">
            <a:off x="5177" y="6378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 flipV="1">
            <a:off x="6318" y="6378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AutoShape 9"/>
          <xdr:cNvSpPr>
            <a:spLocks/>
          </xdr:cNvSpPr>
        </xdr:nvSpPr>
        <xdr:spPr>
          <a:xfrm>
            <a:off x="5177" y="6492"/>
            <a:ext cx="11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 flipH="1">
            <a:off x="6375" y="6948"/>
            <a:ext cx="182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 flipH="1">
            <a:off x="6375" y="6720"/>
            <a:ext cx="182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AutoShape 12"/>
          <xdr:cNvSpPr>
            <a:spLocks/>
          </xdr:cNvSpPr>
        </xdr:nvSpPr>
        <xdr:spPr>
          <a:xfrm flipH="1">
            <a:off x="7914" y="7518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AutoShape 13"/>
          <xdr:cNvSpPr>
            <a:spLocks/>
          </xdr:cNvSpPr>
        </xdr:nvSpPr>
        <xdr:spPr>
          <a:xfrm>
            <a:off x="8085" y="6948"/>
            <a:ext cx="0" cy="57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8085" y="6720"/>
            <a:ext cx="0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AutoShape 15"/>
          <xdr:cNvSpPr>
            <a:spLocks/>
          </xdr:cNvSpPr>
        </xdr:nvSpPr>
        <xdr:spPr>
          <a:xfrm flipV="1">
            <a:off x="8085" y="6093"/>
            <a:ext cx="0" cy="6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5520" y="6207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w
</a:t>
            </a:r>
          </a:p>
        </xdr:txBody>
      </xdr:sp>
      <xdr:sp>
        <xdr:nvSpPr>
          <xdr:cNvPr id="14" name="Text Box 17"/>
          <xdr:cNvSpPr txBox="1">
            <a:spLocks noChangeArrowheads="1"/>
          </xdr:cNvSpPr>
        </xdr:nvSpPr>
        <xdr:spPr>
          <a:xfrm>
            <a:off x="8255" y="6720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t
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8255" y="7062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  <xdr:sp>
        <xdr:nvSpPr>
          <xdr:cNvPr id="16" name="Rectangle 19"/>
          <xdr:cNvSpPr>
            <a:spLocks/>
          </xdr:cNvSpPr>
        </xdr:nvSpPr>
        <xdr:spPr>
          <a:xfrm>
            <a:off x="5177" y="6720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Rectangle 20"/>
          <xdr:cNvSpPr>
            <a:spLocks/>
          </xdr:cNvSpPr>
        </xdr:nvSpPr>
        <xdr:spPr>
          <a:xfrm>
            <a:off x="3639" y="5865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AutoShape 21"/>
          <xdr:cNvSpPr>
            <a:spLocks/>
          </xdr:cNvSpPr>
        </xdr:nvSpPr>
        <xdr:spPr>
          <a:xfrm flipH="1">
            <a:off x="7914" y="6093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Text Box 22"/>
          <xdr:cNvSpPr txBox="1">
            <a:spLocks noChangeArrowheads="1"/>
          </xdr:cNvSpPr>
        </xdr:nvSpPr>
        <xdr:spPr>
          <a:xfrm>
            <a:off x="8255" y="6264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</xdr:grpSp>
    <xdr:clientData/>
  </xdr:twoCellAnchor>
  <xdr:twoCellAnchor>
    <xdr:from>
      <xdr:col>6</xdr:col>
      <xdr:colOff>295275</xdr:colOff>
      <xdr:row>5</xdr:row>
      <xdr:rowOff>123825</xdr:rowOff>
    </xdr:from>
    <xdr:to>
      <xdr:col>8</xdr:col>
      <xdr:colOff>333375</xdr:colOff>
      <xdr:row>9</xdr:row>
      <xdr:rowOff>38100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52925" y="1095375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10</xdr:row>
      <xdr:rowOff>76200</xdr:rowOff>
    </xdr:from>
    <xdr:to>
      <xdr:col>8</xdr:col>
      <xdr:colOff>514350</xdr:colOff>
      <xdr:row>11</xdr:row>
      <xdr:rowOff>142875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00550" y="1990725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12</xdr:row>
      <xdr:rowOff>152400</xdr:rowOff>
    </xdr:from>
    <xdr:to>
      <xdr:col>7</xdr:col>
      <xdr:colOff>495300</xdr:colOff>
      <xdr:row>13</xdr:row>
      <xdr:rowOff>171450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10075" y="252412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133350</xdr:rowOff>
    </xdr:from>
    <xdr:to>
      <xdr:col>9</xdr:col>
      <xdr:colOff>285750</xdr:colOff>
      <xdr:row>4</xdr:row>
      <xdr:rowOff>123825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71975" y="400050"/>
          <a:ext cx="2619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533400</xdr:colOff>
      <xdr:row>8</xdr:row>
      <xdr:rowOff>104775</xdr:rowOff>
    </xdr:to>
    <xdr:grpSp>
      <xdr:nvGrpSpPr>
        <xdr:cNvPr id="1" name="Group 30"/>
        <xdr:cNvGrpSpPr>
          <a:grpSpLocks noChangeAspect="1"/>
        </xdr:cNvGrpSpPr>
      </xdr:nvGrpSpPr>
      <xdr:grpSpPr>
        <a:xfrm>
          <a:off x="161925" y="428625"/>
          <a:ext cx="3619500" cy="1190625"/>
          <a:chOff x="3639" y="7575"/>
          <a:chExt cx="5073" cy="1881"/>
        </a:xfrm>
        <a:solidFill>
          <a:srgbClr val="FFFFFF"/>
        </a:solidFill>
      </xdr:grpSpPr>
      <xdr:sp>
        <xdr:nvSpPr>
          <xdr:cNvPr id="2" name="Rectangle 31"/>
          <xdr:cNvSpPr>
            <a:spLocks/>
          </xdr:cNvSpPr>
        </xdr:nvSpPr>
        <xdr:spPr>
          <a:xfrm>
            <a:off x="3639" y="7803"/>
            <a:ext cx="4218" cy="1425"/>
          </a:xfrm>
          <a:prstGeom prst="rect">
            <a:avLst/>
          </a:prstGeom>
          <a:solidFill>
            <a:srgbClr val="FBD4B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2"/>
          <xdr:cNvSpPr>
            <a:spLocks/>
          </xdr:cNvSpPr>
        </xdr:nvSpPr>
        <xdr:spPr>
          <a:xfrm>
            <a:off x="3639" y="9228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AutoShape 33"/>
          <xdr:cNvSpPr>
            <a:spLocks/>
          </xdr:cNvSpPr>
        </xdr:nvSpPr>
        <xdr:spPr>
          <a:xfrm flipV="1">
            <a:off x="5177" y="7974"/>
            <a:ext cx="1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AutoShape 34"/>
          <xdr:cNvSpPr>
            <a:spLocks/>
          </xdr:cNvSpPr>
        </xdr:nvSpPr>
        <xdr:spPr>
          <a:xfrm flipV="1">
            <a:off x="6318" y="7974"/>
            <a:ext cx="1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AutoShape 35"/>
          <xdr:cNvSpPr>
            <a:spLocks/>
          </xdr:cNvSpPr>
        </xdr:nvSpPr>
        <xdr:spPr>
          <a:xfrm>
            <a:off x="5177" y="8088"/>
            <a:ext cx="11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AutoShape 36"/>
          <xdr:cNvSpPr>
            <a:spLocks/>
          </xdr:cNvSpPr>
        </xdr:nvSpPr>
        <xdr:spPr>
          <a:xfrm flipH="1">
            <a:off x="6375" y="8487"/>
            <a:ext cx="182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AutoShape 37"/>
          <xdr:cNvSpPr>
            <a:spLocks/>
          </xdr:cNvSpPr>
        </xdr:nvSpPr>
        <xdr:spPr>
          <a:xfrm flipH="1">
            <a:off x="6375" y="8259"/>
            <a:ext cx="182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AutoShape 38"/>
          <xdr:cNvSpPr>
            <a:spLocks/>
          </xdr:cNvSpPr>
        </xdr:nvSpPr>
        <xdr:spPr>
          <a:xfrm flipH="1">
            <a:off x="7914" y="9228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AutoShape 39"/>
          <xdr:cNvSpPr>
            <a:spLocks/>
          </xdr:cNvSpPr>
        </xdr:nvSpPr>
        <xdr:spPr>
          <a:xfrm>
            <a:off x="8085" y="8487"/>
            <a:ext cx="1" cy="74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AutoShape 40"/>
          <xdr:cNvSpPr>
            <a:spLocks/>
          </xdr:cNvSpPr>
        </xdr:nvSpPr>
        <xdr:spPr>
          <a:xfrm>
            <a:off x="8085" y="8259"/>
            <a:ext cx="0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AutoShape 41"/>
          <xdr:cNvSpPr>
            <a:spLocks/>
          </xdr:cNvSpPr>
        </xdr:nvSpPr>
        <xdr:spPr>
          <a:xfrm flipV="1">
            <a:off x="8085" y="7803"/>
            <a:ext cx="1" cy="45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Text Box 42"/>
          <xdr:cNvSpPr txBox="1">
            <a:spLocks noChangeArrowheads="1"/>
          </xdr:cNvSpPr>
        </xdr:nvSpPr>
        <xdr:spPr>
          <a:xfrm>
            <a:off x="5520" y="7803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w
</a:t>
            </a:r>
          </a:p>
        </xdr:txBody>
      </xdr:sp>
      <xdr:sp>
        <xdr:nvSpPr>
          <xdr:cNvPr id="14" name="Text Box 43"/>
          <xdr:cNvSpPr txBox="1">
            <a:spLocks noChangeArrowheads="1"/>
          </xdr:cNvSpPr>
        </xdr:nvSpPr>
        <xdr:spPr>
          <a:xfrm>
            <a:off x="8255" y="8219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t
</a:t>
            </a:r>
          </a:p>
        </xdr:txBody>
      </xdr:sp>
      <xdr:sp>
        <xdr:nvSpPr>
          <xdr:cNvPr id="15" name="Text Box 44"/>
          <xdr:cNvSpPr txBox="1">
            <a:spLocks noChangeArrowheads="1"/>
          </xdr:cNvSpPr>
        </xdr:nvSpPr>
        <xdr:spPr>
          <a:xfrm>
            <a:off x="8255" y="8697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  <xdr:sp>
        <xdr:nvSpPr>
          <xdr:cNvPr id="16" name="Rectangle 45"/>
          <xdr:cNvSpPr>
            <a:spLocks/>
          </xdr:cNvSpPr>
        </xdr:nvSpPr>
        <xdr:spPr>
          <a:xfrm>
            <a:off x="5177" y="8259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Rectangle 46"/>
          <xdr:cNvSpPr>
            <a:spLocks/>
          </xdr:cNvSpPr>
        </xdr:nvSpPr>
        <xdr:spPr>
          <a:xfrm>
            <a:off x="3639" y="7575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AutoShape 47"/>
          <xdr:cNvSpPr>
            <a:spLocks/>
          </xdr:cNvSpPr>
        </xdr:nvSpPr>
        <xdr:spPr>
          <a:xfrm flipH="1">
            <a:off x="7914" y="7803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Text Box 48"/>
          <xdr:cNvSpPr txBox="1">
            <a:spLocks noChangeArrowheads="1"/>
          </xdr:cNvSpPr>
        </xdr:nvSpPr>
        <xdr:spPr>
          <a:xfrm>
            <a:off x="8255" y="7917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1200" b="0" i="1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100" b="0" i="1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6</xdr:col>
      <xdr:colOff>47625</xdr:colOff>
      <xdr:row>2</xdr:row>
      <xdr:rowOff>123825</xdr:rowOff>
    </xdr:from>
    <xdr:to>
      <xdr:col>10</xdr:col>
      <xdr:colOff>495300</xdr:colOff>
      <xdr:row>5</xdr:row>
      <xdr:rowOff>104775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67175" y="552450"/>
          <a:ext cx="3771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</xdr:row>
      <xdr:rowOff>123825</xdr:rowOff>
    </xdr:from>
    <xdr:to>
      <xdr:col>8</xdr:col>
      <xdr:colOff>800100</xdr:colOff>
      <xdr:row>10</xdr:row>
      <xdr:rowOff>19050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8125" y="1276350"/>
          <a:ext cx="2390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11</xdr:row>
      <xdr:rowOff>85725</xdr:rowOff>
    </xdr:from>
    <xdr:to>
      <xdr:col>8</xdr:col>
      <xdr:colOff>352425</xdr:colOff>
      <xdr:row>12</xdr:row>
      <xdr:rowOff>152400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29075" y="2219325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13</xdr:row>
      <xdr:rowOff>114300</xdr:rowOff>
    </xdr:from>
    <xdr:to>
      <xdr:col>7</xdr:col>
      <xdr:colOff>276225</xdr:colOff>
      <xdr:row>14</xdr:row>
      <xdr:rowOff>133350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8125" y="270510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523875</xdr:colOff>
      <xdr:row>9</xdr:row>
      <xdr:rowOff>76200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180975" y="428625"/>
          <a:ext cx="3619500" cy="1343025"/>
          <a:chOff x="3639" y="9855"/>
          <a:chExt cx="5073" cy="2109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3639" y="10083"/>
            <a:ext cx="4218" cy="1653"/>
          </a:xfrm>
          <a:prstGeom prst="rect">
            <a:avLst/>
          </a:prstGeom>
          <a:solidFill>
            <a:srgbClr val="FBD4B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3639" y="11736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 flipV="1">
            <a:off x="5177" y="10254"/>
            <a:ext cx="1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 flipV="1">
            <a:off x="6318" y="10254"/>
            <a:ext cx="1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AutoShape 9"/>
          <xdr:cNvSpPr>
            <a:spLocks/>
          </xdr:cNvSpPr>
        </xdr:nvSpPr>
        <xdr:spPr>
          <a:xfrm>
            <a:off x="5177" y="10368"/>
            <a:ext cx="11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 flipH="1">
            <a:off x="6375" y="10767"/>
            <a:ext cx="182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 flipH="1">
            <a:off x="6375" y="10539"/>
            <a:ext cx="182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AutoShape 12"/>
          <xdr:cNvSpPr>
            <a:spLocks/>
          </xdr:cNvSpPr>
        </xdr:nvSpPr>
        <xdr:spPr>
          <a:xfrm flipH="1">
            <a:off x="7914" y="11736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AutoShape 13"/>
          <xdr:cNvSpPr>
            <a:spLocks/>
          </xdr:cNvSpPr>
        </xdr:nvSpPr>
        <xdr:spPr>
          <a:xfrm>
            <a:off x="8085" y="11280"/>
            <a:ext cx="1" cy="45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8085" y="10539"/>
            <a:ext cx="0" cy="74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AutoShape 15"/>
          <xdr:cNvSpPr>
            <a:spLocks/>
          </xdr:cNvSpPr>
        </xdr:nvSpPr>
        <xdr:spPr>
          <a:xfrm flipV="1">
            <a:off x="8085" y="10083"/>
            <a:ext cx="1" cy="45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5520" y="10083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w
</a:t>
            </a:r>
          </a:p>
        </xdr:txBody>
      </xdr:sp>
      <xdr:sp>
        <xdr:nvSpPr>
          <xdr:cNvPr id="14" name="Text Box 17"/>
          <xdr:cNvSpPr txBox="1">
            <a:spLocks noChangeArrowheads="1"/>
          </xdr:cNvSpPr>
        </xdr:nvSpPr>
        <xdr:spPr>
          <a:xfrm>
            <a:off x="8255" y="10482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t
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8255" y="11394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  <xdr:sp>
        <xdr:nvSpPr>
          <xdr:cNvPr id="16" name="Rectangle 19"/>
          <xdr:cNvSpPr>
            <a:spLocks/>
          </xdr:cNvSpPr>
        </xdr:nvSpPr>
        <xdr:spPr>
          <a:xfrm>
            <a:off x="5177" y="10539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Rectangle 20"/>
          <xdr:cNvSpPr>
            <a:spLocks/>
          </xdr:cNvSpPr>
        </xdr:nvSpPr>
        <xdr:spPr>
          <a:xfrm>
            <a:off x="3639" y="9855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AutoShape 21"/>
          <xdr:cNvSpPr>
            <a:spLocks/>
          </xdr:cNvSpPr>
        </xdr:nvSpPr>
        <xdr:spPr>
          <a:xfrm flipH="1">
            <a:off x="7914" y="10083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Text Box 22"/>
          <xdr:cNvSpPr txBox="1">
            <a:spLocks noChangeArrowheads="1"/>
          </xdr:cNvSpPr>
        </xdr:nvSpPr>
        <xdr:spPr>
          <a:xfrm>
            <a:off x="8255" y="10197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  <xdr:sp>
        <xdr:nvSpPr>
          <xdr:cNvPr id="20" name="Rectangle 23"/>
          <xdr:cNvSpPr>
            <a:spLocks/>
          </xdr:cNvSpPr>
        </xdr:nvSpPr>
        <xdr:spPr>
          <a:xfrm>
            <a:off x="5177" y="11052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AutoShape 24"/>
          <xdr:cNvSpPr>
            <a:spLocks/>
          </xdr:cNvSpPr>
        </xdr:nvSpPr>
        <xdr:spPr>
          <a:xfrm flipH="1">
            <a:off x="6375" y="11280"/>
            <a:ext cx="182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AutoShape 25"/>
          <xdr:cNvSpPr>
            <a:spLocks/>
          </xdr:cNvSpPr>
        </xdr:nvSpPr>
        <xdr:spPr>
          <a:xfrm flipH="1">
            <a:off x="6375" y="11052"/>
            <a:ext cx="182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Text Box 26"/>
          <xdr:cNvSpPr txBox="1">
            <a:spLocks noChangeArrowheads="1"/>
          </xdr:cNvSpPr>
        </xdr:nvSpPr>
        <xdr:spPr>
          <a:xfrm>
            <a:off x="8255" y="10767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c
</a:t>
            </a:r>
          </a:p>
        </xdr:txBody>
      </xdr:sp>
      <xdr:sp>
        <xdr:nvSpPr>
          <xdr:cNvPr id="24" name="Text Box 27"/>
          <xdr:cNvSpPr txBox="1">
            <a:spLocks noChangeArrowheads="1"/>
          </xdr:cNvSpPr>
        </xdr:nvSpPr>
        <xdr:spPr>
          <a:xfrm>
            <a:off x="8255" y="11052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t
</a:t>
            </a:r>
          </a:p>
        </xdr:txBody>
      </xdr:sp>
    </xdr:grpSp>
    <xdr:clientData/>
  </xdr:twoCellAnchor>
  <xdr:twoCellAnchor>
    <xdr:from>
      <xdr:col>6</xdr:col>
      <xdr:colOff>276225</xdr:colOff>
      <xdr:row>2</xdr:row>
      <xdr:rowOff>133350</xdr:rowOff>
    </xdr:from>
    <xdr:to>
      <xdr:col>11</xdr:col>
      <xdr:colOff>723900</xdr:colOff>
      <xdr:row>5</xdr:row>
      <xdr:rowOff>114300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561975"/>
          <a:ext cx="450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6</xdr:row>
      <xdr:rowOff>123825</xdr:rowOff>
    </xdr:from>
    <xdr:to>
      <xdr:col>9</xdr:col>
      <xdr:colOff>209550</xdr:colOff>
      <xdr:row>10</xdr:row>
      <xdr:rowOff>47625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3400" y="1276350"/>
          <a:ext cx="2390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11</xdr:row>
      <xdr:rowOff>95250</xdr:rowOff>
    </xdr:from>
    <xdr:to>
      <xdr:col>8</xdr:col>
      <xdr:colOff>704850</xdr:colOff>
      <xdr:row>12</xdr:row>
      <xdr:rowOff>161925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91025" y="2152650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13</xdr:row>
      <xdr:rowOff>114300</xdr:rowOff>
    </xdr:from>
    <xdr:to>
      <xdr:col>7</xdr:col>
      <xdr:colOff>590550</xdr:colOff>
      <xdr:row>14</xdr:row>
      <xdr:rowOff>133350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91025" y="262890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533400</xdr:colOff>
      <xdr:row>7</xdr:row>
      <xdr:rowOff>152400</xdr:rowOff>
    </xdr:to>
    <xdr:grpSp>
      <xdr:nvGrpSpPr>
        <xdr:cNvPr id="1" name="Group 2"/>
        <xdr:cNvGrpSpPr>
          <a:grpSpLocks/>
        </xdr:cNvGrpSpPr>
      </xdr:nvGrpSpPr>
      <xdr:grpSpPr>
        <a:xfrm>
          <a:off x="200025" y="438150"/>
          <a:ext cx="3619500" cy="1047750"/>
          <a:chOff x="3639" y="12249"/>
          <a:chExt cx="5073" cy="188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3639" y="12477"/>
            <a:ext cx="4218" cy="1425"/>
          </a:xfrm>
          <a:prstGeom prst="rect">
            <a:avLst/>
          </a:prstGeom>
          <a:solidFill>
            <a:srgbClr val="FBD4B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3639" y="13902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 flipV="1">
            <a:off x="3924" y="12762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 flipV="1">
            <a:off x="5065" y="12762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3924" y="12876"/>
            <a:ext cx="11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flipH="1">
            <a:off x="7629" y="13332"/>
            <a:ext cx="56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 flipH="1">
            <a:off x="7629" y="13104"/>
            <a:ext cx="56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flipH="1">
            <a:off x="7914" y="13902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8085" y="13332"/>
            <a:ext cx="0" cy="57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8085" y="13104"/>
            <a:ext cx="0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flipV="1">
            <a:off x="8085" y="12477"/>
            <a:ext cx="0" cy="6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4266" y="12591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w
</a:t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8255" y="13104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t
</a:t>
            </a:r>
          </a:p>
        </xdr:txBody>
      </xdr:sp>
      <xdr:sp>
        <xdr:nvSpPr>
          <xdr:cNvPr id="15" name="Text Box 16"/>
          <xdr:cNvSpPr txBox="1">
            <a:spLocks noChangeArrowheads="1"/>
          </xdr:cNvSpPr>
        </xdr:nvSpPr>
        <xdr:spPr>
          <a:xfrm>
            <a:off x="8255" y="13446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3924" y="13104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Rectangle 18"/>
          <xdr:cNvSpPr>
            <a:spLocks/>
          </xdr:cNvSpPr>
        </xdr:nvSpPr>
        <xdr:spPr>
          <a:xfrm>
            <a:off x="3639" y="12249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 flipH="1">
            <a:off x="7914" y="12477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8255" y="12648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  <xdr:sp>
        <xdr:nvSpPr>
          <xdr:cNvPr id="20" name="Rectangle 21"/>
          <xdr:cNvSpPr>
            <a:spLocks/>
          </xdr:cNvSpPr>
        </xdr:nvSpPr>
        <xdr:spPr>
          <a:xfrm>
            <a:off x="6432" y="13104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AutoShape 24"/>
          <xdr:cNvSpPr>
            <a:spLocks/>
          </xdr:cNvSpPr>
        </xdr:nvSpPr>
        <xdr:spPr>
          <a:xfrm flipV="1">
            <a:off x="6432" y="12762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AutoShape 26"/>
          <xdr:cNvSpPr>
            <a:spLocks/>
          </xdr:cNvSpPr>
        </xdr:nvSpPr>
        <xdr:spPr>
          <a:xfrm>
            <a:off x="5065" y="12876"/>
            <a:ext cx="1368" cy="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Text Box 27"/>
          <xdr:cNvSpPr txBox="1">
            <a:spLocks noChangeArrowheads="1"/>
          </xdr:cNvSpPr>
        </xdr:nvSpPr>
        <xdr:spPr>
          <a:xfrm>
            <a:off x="5577" y="12591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S
</a:t>
            </a:r>
          </a:p>
        </xdr:txBody>
      </xdr:sp>
    </xdr:grpSp>
    <xdr:clientData/>
  </xdr:twoCellAnchor>
  <xdr:twoCellAnchor>
    <xdr:from>
      <xdr:col>6</xdr:col>
      <xdr:colOff>323850</xdr:colOff>
      <xdr:row>2</xdr:row>
      <xdr:rowOff>142875</xdr:rowOff>
    </xdr:from>
    <xdr:to>
      <xdr:col>9</xdr:col>
      <xdr:colOff>438150</xdr:colOff>
      <xdr:row>5</xdr:row>
      <xdr:rowOff>123825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571500"/>
          <a:ext cx="2619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6</xdr:row>
      <xdr:rowOff>123825</xdr:rowOff>
    </xdr:from>
    <xdr:to>
      <xdr:col>8</xdr:col>
      <xdr:colOff>533400</xdr:colOff>
      <xdr:row>9</xdr:row>
      <xdr:rowOff>219075</xdr:rowOff>
    </xdr:to>
    <xdr:pic>
      <xdr:nvPicPr>
        <xdr:cNvPr id="25" name="Picture 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91025" y="1276350"/>
          <a:ext cx="1819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11</xdr:row>
      <xdr:rowOff>95250</xdr:rowOff>
    </xdr:from>
    <xdr:to>
      <xdr:col>8</xdr:col>
      <xdr:colOff>704850</xdr:colOff>
      <xdr:row>12</xdr:row>
      <xdr:rowOff>161925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19600" y="2238375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114300</xdr:rowOff>
    </xdr:from>
    <xdr:to>
      <xdr:col>7</xdr:col>
      <xdr:colOff>628650</xdr:colOff>
      <xdr:row>14</xdr:row>
      <xdr:rowOff>133350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48175" y="271462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15</xdr:row>
      <xdr:rowOff>28575</xdr:rowOff>
    </xdr:from>
    <xdr:to>
      <xdr:col>9</xdr:col>
      <xdr:colOff>657225</xdr:colOff>
      <xdr:row>17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19600" y="3086100"/>
          <a:ext cx="2800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133350</xdr:rowOff>
    </xdr:from>
    <xdr:to>
      <xdr:col>9</xdr:col>
      <xdr:colOff>95250</xdr:colOff>
      <xdr:row>5</xdr:row>
      <xdr:rowOff>114300</xdr:rowOff>
    </xdr:to>
    <xdr:pic>
      <xdr:nvPicPr>
        <xdr:cNvPr id="1" name="Picture 49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571500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114300</xdr:rowOff>
    </xdr:from>
    <xdr:to>
      <xdr:col>9</xdr:col>
      <xdr:colOff>47625</xdr:colOff>
      <xdr:row>9</xdr:row>
      <xdr:rowOff>161925</xdr:rowOff>
    </xdr:to>
    <xdr:pic>
      <xdr:nvPicPr>
        <xdr:cNvPr id="2" name="Picture 49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127635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123825</xdr:rowOff>
    </xdr:from>
    <xdr:to>
      <xdr:col>7</xdr:col>
      <xdr:colOff>257175</xdr:colOff>
      <xdr:row>14</xdr:row>
      <xdr:rowOff>142875</xdr:rowOff>
    </xdr:to>
    <xdr:pic>
      <xdr:nvPicPr>
        <xdr:cNvPr id="3" name="Picture 49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0050" y="279082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104775</xdr:rowOff>
    </xdr:from>
    <xdr:to>
      <xdr:col>5</xdr:col>
      <xdr:colOff>571500</xdr:colOff>
      <xdr:row>7</xdr:row>
      <xdr:rowOff>0</xdr:rowOff>
    </xdr:to>
    <xdr:grpSp>
      <xdr:nvGrpSpPr>
        <xdr:cNvPr id="4" name="Group 33"/>
        <xdr:cNvGrpSpPr>
          <a:grpSpLocks/>
        </xdr:cNvGrpSpPr>
      </xdr:nvGrpSpPr>
      <xdr:grpSpPr>
        <a:xfrm>
          <a:off x="209550" y="361950"/>
          <a:ext cx="3629025" cy="981075"/>
          <a:chOff x="3639" y="3300"/>
          <a:chExt cx="5073" cy="1539"/>
        </a:xfrm>
        <a:solidFill>
          <a:srgbClr val="FFFFFF"/>
        </a:solidFill>
      </xdr:grpSpPr>
      <xdr:sp>
        <xdr:nvSpPr>
          <xdr:cNvPr id="5" name="Rectangle 34"/>
          <xdr:cNvSpPr>
            <a:spLocks/>
          </xdr:cNvSpPr>
        </xdr:nvSpPr>
        <xdr:spPr>
          <a:xfrm>
            <a:off x="3639" y="4041"/>
            <a:ext cx="4218" cy="570"/>
          </a:xfrm>
          <a:prstGeom prst="rect">
            <a:avLst/>
          </a:prstGeom>
          <a:solidFill>
            <a:srgbClr val="FBD4B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Rectangle 35"/>
          <xdr:cNvSpPr>
            <a:spLocks/>
          </xdr:cNvSpPr>
        </xdr:nvSpPr>
        <xdr:spPr>
          <a:xfrm>
            <a:off x="5177" y="3813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36"/>
          <xdr:cNvSpPr>
            <a:spLocks/>
          </xdr:cNvSpPr>
        </xdr:nvSpPr>
        <xdr:spPr>
          <a:xfrm>
            <a:off x="3639" y="4611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AutoShape 37"/>
          <xdr:cNvSpPr>
            <a:spLocks/>
          </xdr:cNvSpPr>
        </xdr:nvSpPr>
        <xdr:spPr>
          <a:xfrm flipV="1">
            <a:off x="5177" y="3471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AutoShape 38"/>
          <xdr:cNvSpPr>
            <a:spLocks/>
          </xdr:cNvSpPr>
        </xdr:nvSpPr>
        <xdr:spPr>
          <a:xfrm flipV="1">
            <a:off x="6318" y="3471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AutoShape 39"/>
          <xdr:cNvSpPr>
            <a:spLocks/>
          </xdr:cNvSpPr>
        </xdr:nvSpPr>
        <xdr:spPr>
          <a:xfrm>
            <a:off x="5177" y="3585"/>
            <a:ext cx="11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AutoShape 40"/>
          <xdr:cNvSpPr>
            <a:spLocks/>
          </xdr:cNvSpPr>
        </xdr:nvSpPr>
        <xdr:spPr>
          <a:xfrm flipH="1">
            <a:off x="7916" y="4041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AutoShape 41"/>
          <xdr:cNvSpPr>
            <a:spLocks/>
          </xdr:cNvSpPr>
        </xdr:nvSpPr>
        <xdr:spPr>
          <a:xfrm flipH="1">
            <a:off x="6375" y="3813"/>
            <a:ext cx="182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AutoShape 42"/>
          <xdr:cNvSpPr>
            <a:spLocks/>
          </xdr:cNvSpPr>
        </xdr:nvSpPr>
        <xdr:spPr>
          <a:xfrm flipH="1">
            <a:off x="7914" y="4611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AutoShape 43"/>
          <xdr:cNvSpPr>
            <a:spLocks/>
          </xdr:cNvSpPr>
        </xdr:nvSpPr>
        <xdr:spPr>
          <a:xfrm>
            <a:off x="8085" y="4041"/>
            <a:ext cx="0" cy="57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AutoShape 44"/>
          <xdr:cNvSpPr>
            <a:spLocks/>
          </xdr:cNvSpPr>
        </xdr:nvSpPr>
        <xdr:spPr>
          <a:xfrm>
            <a:off x="8085" y="3813"/>
            <a:ext cx="0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AutoShape 45"/>
          <xdr:cNvSpPr>
            <a:spLocks/>
          </xdr:cNvSpPr>
        </xdr:nvSpPr>
        <xdr:spPr>
          <a:xfrm flipV="1">
            <a:off x="8085" y="3471"/>
            <a:ext cx="0" cy="34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Text Box 46"/>
          <xdr:cNvSpPr txBox="1">
            <a:spLocks noChangeArrowheads="1"/>
          </xdr:cNvSpPr>
        </xdr:nvSpPr>
        <xdr:spPr>
          <a:xfrm>
            <a:off x="5520" y="3300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w
</a:t>
            </a:r>
          </a:p>
        </xdr:txBody>
      </xdr:sp>
      <xdr:sp>
        <xdr:nvSpPr>
          <xdr:cNvPr id="18" name="Text Box 47"/>
          <xdr:cNvSpPr txBox="1">
            <a:spLocks noChangeArrowheads="1"/>
          </xdr:cNvSpPr>
        </xdr:nvSpPr>
        <xdr:spPr>
          <a:xfrm>
            <a:off x="8255" y="3813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t
</a:t>
            </a:r>
          </a:p>
        </xdr:txBody>
      </xdr:sp>
      <xdr:sp>
        <xdr:nvSpPr>
          <xdr:cNvPr id="19" name="Text Box 48"/>
          <xdr:cNvSpPr txBox="1">
            <a:spLocks noChangeArrowheads="1"/>
          </xdr:cNvSpPr>
        </xdr:nvSpPr>
        <xdr:spPr>
          <a:xfrm>
            <a:off x="8255" y="4155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47625</xdr:rowOff>
    </xdr:from>
    <xdr:to>
      <xdr:col>9</xdr:col>
      <xdr:colOff>647700</xdr:colOff>
      <xdr:row>12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2257425"/>
          <a:ext cx="3200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5</xdr:col>
      <xdr:colOff>581025</xdr:colOff>
      <xdr:row>6</xdr:row>
      <xdr:rowOff>57150</xdr:rowOff>
    </xdr:to>
    <xdr:grpSp>
      <xdr:nvGrpSpPr>
        <xdr:cNvPr id="1" name="Group 475"/>
        <xdr:cNvGrpSpPr>
          <a:grpSpLocks/>
        </xdr:cNvGrpSpPr>
      </xdr:nvGrpSpPr>
      <xdr:grpSpPr>
        <a:xfrm>
          <a:off x="190500" y="428625"/>
          <a:ext cx="3629025" cy="971550"/>
          <a:chOff x="3639" y="1419"/>
          <a:chExt cx="5073" cy="1539"/>
        </a:xfrm>
        <a:solidFill>
          <a:srgbClr val="FFFFFF"/>
        </a:solidFill>
      </xdr:grpSpPr>
      <xdr:sp>
        <xdr:nvSpPr>
          <xdr:cNvPr id="2" name="Rectangle 476"/>
          <xdr:cNvSpPr>
            <a:spLocks/>
          </xdr:cNvSpPr>
        </xdr:nvSpPr>
        <xdr:spPr>
          <a:xfrm>
            <a:off x="3639" y="2160"/>
            <a:ext cx="4218" cy="570"/>
          </a:xfrm>
          <a:prstGeom prst="rect">
            <a:avLst/>
          </a:prstGeom>
          <a:solidFill>
            <a:srgbClr val="FBD4B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477"/>
          <xdr:cNvSpPr>
            <a:spLocks/>
          </xdr:cNvSpPr>
        </xdr:nvSpPr>
        <xdr:spPr>
          <a:xfrm>
            <a:off x="3981" y="1932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Rectangle 478"/>
          <xdr:cNvSpPr>
            <a:spLocks/>
          </xdr:cNvSpPr>
        </xdr:nvSpPr>
        <xdr:spPr>
          <a:xfrm>
            <a:off x="6375" y="1932"/>
            <a:ext cx="1140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479"/>
          <xdr:cNvSpPr>
            <a:spLocks/>
          </xdr:cNvSpPr>
        </xdr:nvSpPr>
        <xdr:spPr>
          <a:xfrm>
            <a:off x="3639" y="2730"/>
            <a:ext cx="4218" cy="228"/>
          </a:xfrm>
          <a:prstGeom prst="rect">
            <a:avLst/>
          </a:prstGeom>
          <a:solidFill>
            <a:srgbClr val="D9959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AutoShape 480"/>
          <xdr:cNvSpPr>
            <a:spLocks/>
          </xdr:cNvSpPr>
        </xdr:nvSpPr>
        <xdr:spPr>
          <a:xfrm flipV="1">
            <a:off x="3981" y="1590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AutoShape 481"/>
          <xdr:cNvSpPr>
            <a:spLocks/>
          </xdr:cNvSpPr>
        </xdr:nvSpPr>
        <xdr:spPr>
          <a:xfrm flipV="1">
            <a:off x="5122" y="1590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AutoShape 482"/>
          <xdr:cNvSpPr>
            <a:spLocks/>
          </xdr:cNvSpPr>
        </xdr:nvSpPr>
        <xdr:spPr>
          <a:xfrm flipV="1">
            <a:off x="6375" y="1590"/>
            <a:ext cx="0" cy="28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AutoShape 483"/>
          <xdr:cNvSpPr>
            <a:spLocks/>
          </xdr:cNvSpPr>
        </xdr:nvSpPr>
        <xdr:spPr>
          <a:xfrm>
            <a:off x="3981" y="1704"/>
            <a:ext cx="11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AutoShape 484"/>
          <xdr:cNvSpPr>
            <a:spLocks/>
          </xdr:cNvSpPr>
        </xdr:nvSpPr>
        <xdr:spPr>
          <a:xfrm>
            <a:off x="5122" y="1704"/>
            <a:ext cx="125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AutoShape 485"/>
          <xdr:cNvSpPr>
            <a:spLocks/>
          </xdr:cNvSpPr>
        </xdr:nvSpPr>
        <xdr:spPr>
          <a:xfrm flipH="1">
            <a:off x="7916" y="2160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AutoShape 486"/>
          <xdr:cNvSpPr>
            <a:spLocks/>
          </xdr:cNvSpPr>
        </xdr:nvSpPr>
        <xdr:spPr>
          <a:xfrm flipH="1">
            <a:off x="7914" y="1932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AutoShape 487"/>
          <xdr:cNvSpPr>
            <a:spLocks/>
          </xdr:cNvSpPr>
        </xdr:nvSpPr>
        <xdr:spPr>
          <a:xfrm flipH="1">
            <a:off x="7914" y="2730"/>
            <a:ext cx="28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AutoShape 488"/>
          <xdr:cNvSpPr>
            <a:spLocks/>
          </xdr:cNvSpPr>
        </xdr:nvSpPr>
        <xdr:spPr>
          <a:xfrm>
            <a:off x="8085" y="2160"/>
            <a:ext cx="0" cy="57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AutoShape 489"/>
          <xdr:cNvSpPr>
            <a:spLocks/>
          </xdr:cNvSpPr>
        </xdr:nvSpPr>
        <xdr:spPr>
          <a:xfrm>
            <a:off x="8085" y="1932"/>
            <a:ext cx="0" cy="2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AutoShape 490"/>
          <xdr:cNvSpPr>
            <a:spLocks/>
          </xdr:cNvSpPr>
        </xdr:nvSpPr>
        <xdr:spPr>
          <a:xfrm flipV="1">
            <a:off x="8085" y="1590"/>
            <a:ext cx="0" cy="34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Text Box 491"/>
          <xdr:cNvSpPr txBox="1">
            <a:spLocks noChangeArrowheads="1"/>
          </xdr:cNvSpPr>
        </xdr:nvSpPr>
        <xdr:spPr>
          <a:xfrm>
            <a:off x="4323" y="1419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w
</a:t>
            </a:r>
          </a:p>
        </xdr:txBody>
      </xdr:sp>
      <xdr:sp>
        <xdr:nvSpPr>
          <xdr:cNvPr id="18" name="Text Box 492"/>
          <xdr:cNvSpPr txBox="1">
            <a:spLocks noChangeArrowheads="1"/>
          </xdr:cNvSpPr>
        </xdr:nvSpPr>
        <xdr:spPr>
          <a:xfrm>
            <a:off x="5520" y="1419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S
</a:t>
            </a:r>
          </a:p>
        </xdr:txBody>
      </xdr:sp>
      <xdr:sp>
        <xdr:nvSpPr>
          <xdr:cNvPr id="19" name="Text Box 493"/>
          <xdr:cNvSpPr txBox="1">
            <a:spLocks noChangeArrowheads="1"/>
          </xdr:cNvSpPr>
        </xdr:nvSpPr>
        <xdr:spPr>
          <a:xfrm>
            <a:off x="8255" y="1932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t
</a:t>
            </a:r>
          </a:p>
        </xdr:txBody>
      </xdr:sp>
      <xdr:sp>
        <xdr:nvSpPr>
          <xdr:cNvPr id="20" name="Text Box 494"/>
          <xdr:cNvSpPr txBox="1">
            <a:spLocks noChangeArrowheads="1"/>
          </xdr:cNvSpPr>
        </xdr:nvSpPr>
        <xdr:spPr>
          <a:xfrm>
            <a:off x="8255" y="2274"/>
            <a:ext cx="45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1" u="none" baseline="0">
                <a:solidFill>
                  <a:srgbClr val="000000"/>
                </a:solidFill>
              </a:rPr>
              <a:t>h
</a:t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9525</xdr:rowOff>
    </xdr:from>
    <xdr:to>
      <xdr:col>8</xdr:col>
      <xdr:colOff>762000</xdr:colOff>
      <xdr:row>6</xdr:row>
      <xdr:rowOff>76200</xdr:rowOff>
    </xdr:to>
    <xdr:pic>
      <xdr:nvPicPr>
        <xdr:cNvPr id="21" name="Picture 49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10025" y="895350"/>
          <a:ext cx="2657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6</xdr:row>
      <xdr:rowOff>219075</xdr:rowOff>
    </xdr:from>
    <xdr:to>
      <xdr:col>8</xdr:col>
      <xdr:colOff>695325</xdr:colOff>
      <xdr:row>9</xdr:row>
      <xdr:rowOff>171450</xdr:rowOff>
    </xdr:to>
    <xdr:pic>
      <xdr:nvPicPr>
        <xdr:cNvPr id="22" name="Picture 49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0" y="1562100"/>
          <a:ext cx="2600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114300</xdr:rowOff>
    </xdr:from>
    <xdr:to>
      <xdr:col>7</xdr:col>
      <xdr:colOff>152400</xdr:colOff>
      <xdr:row>13</xdr:row>
      <xdr:rowOff>133350</xdr:rowOff>
    </xdr:to>
    <xdr:pic>
      <xdr:nvPicPr>
        <xdr:cNvPr id="23" name="Picture 49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10025" y="282892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28575</xdr:rowOff>
    </xdr:from>
    <xdr:to>
      <xdr:col>8</xdr:col>
      <xdr:colOff>876300</xdr:colOff>
      <xdr:row>16</xdr:row>
      <xdr:rowOff>0</xdr:rowOff>
    </xdr:to>
    <xdr:pic>
      <xdr:nvPicPr>
        <xdr:cNvPr id="24" name="Picture 49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10025" y="3200400"/>
          <a:ext cx="2771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85725</xdr:rowOff>
    </xdr:from>
    <xdr:to>
      <xdr:col>9</xdr:col>
      <xdr:colOff>276225</xdr:colOff>
      <xdr:row>11</xdr:row>
      <xdr:rowOff>152400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10025" y="2343150"/>
          <a:ext cx="3200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7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2.3359375" style="3" customWidth="1"/>
    <col min="2" max="6" width="8.99609375" style="3" customWidth="1"/>
    <col min="7" max="7" width="10.21484375" style="3" customWidth="1"/>
    <col min="8" max="8" width="10.6640625" style="3" customWidth="1"/>
    <col min="9" max="9" width="9.99609375" style="4" customWidth="1"/>
    <col min="10" max="10" width="8.99609375" style="3" customWidth="1"/>
    <col min="11" max="11" width="11.88671875" style="3" customWidth="1"/>
    <col min="12" max="16384" width="8.99609375" style="3" customWidth="1"/>
  </cols>
  <sheetData>
    <row r="1" spans="2:11" ht="20.25"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</row>
    <row r="3" ht="14.25"/>
    <row r="4" ht="14.25"/>
    <row r="5" ht="14.25"/>
    <row r="6" ht="14.25"/>
    <row r="7" ht="14.25"/>
    <row r="8" ht="14.25"/>
    <row r="10" spans="2:12" ht="18" customHeight="1">
      <c r="B10" s="18" t="s">
        <v>11</v>
      </c>
      <c r="I10" s="5"/>
      <c r="L10"/>
    </row>
    <row r="11" spans="2:12" s="2" customFormat="1" ht="18" customHeight="1">
      <c r="B11" s="18" t="s">
        <v>22</v>
      </c>
      <c r="I11" s="5"/>
      <c r="L11"/>
    </row>
    <row r="12" spans="2:12" s="2" customFormat="1" ht="18" customHeight="1">
      <c r="B12" s="18" t="s">
        <v>13</v>
      </c>
      <c r="H12" s="1"/>
      <c r="I12" s="3"/>
      <c r="J12" s="1"/>
      <c r="K12" s="1"/>
      <c r="L12" s="1"/>
    </row>
    <row r="13" spans="2:12" s="2" customFormat="1" ht="18" customHeight="1">
      <c r="B13" s="18" t="s">
        <v>15</v>
      </c>
      <c r="H13" s="1"/>
      <c r="I13" s="6"/>
      <c r="J13" s="1"/>
      <c r="K13" s="1"/>
      <c r="L13" s="1"/>
    </row>
    <row r="14" spans="2:12" s="2" customFormat="1" ht="18" customHeight="1">
      <c r="B14" s="18" t="s">
        <v>16</v>
      </c>
      <c r="H14" s="1"/>
      <c r="I14" s="6"/>
      <c r="J14" s="1"/>
      <c r="K14"/>
      <c r="L14" s="1"/>
    </row>
    <row r="15" spans="2:13" s="2" customFormat="1" ht="18" customHeight="1">
      <c r="B15" s="18" t="s">
        <v>17</v>
      </c>
      <c r="H15" s="1"/>
      <c r="I15" s="3"/>
      <c r="J15" s="1"/>
      <c r="K15" s="1"/>
      <c r="L15" s="1"/>
      <c r="M15"/>
    </row>
    <row r="16" spans="2:12" s="2" customFormat="1" ht="18" customHeight="1">
      <c r="B16" s="18" t="s">
        <v>18</v>
      </c>
      <c r="H16" s="1"/>
      <c r="J16" s="1"/>
      <c r="K16"/>
      <c r="L16" s="1"/>
    </row>
    <row r="17" spans="2:12" s="2" customFormat="1" ht="18" customHeight="1">
      <c r="B17" s="18" t="s">
        <v>19</v>
      </c>
      <c r="H17" s="1"/>
      <c r="I17" s="19"/>
      <c r="J17" s="1"/>
      <c r="K17" s="1"/>
      <c r="L17" s="1"/>
    </row>
    <row r="18" spans="8:12" s="2" customFormat="1" ht="12.75">
      <c r="H18" s="1"/>
      <c r="I18" s="19"/>
      <c r="J18" s="1"/>
      <c r="K18" s="1"/>
      <c r="L18" s="1"/>
    </row>
    <row r="19" spans="2:12" s="2" customFormat="1" ht="18.75" thickBot="1">
      <c r="B19" s="15" t="s">
        <v>0</v>
      </c>
      <c r="C19" s="16" t="s">
        <v>2</v>
      </c>
      <c r="D19" s="16" t="s">
        <v>3</v>
      </c>
      <c r="E19" s="17" t="s">
        <v>5</v>
      </c>
      <c r="F19" s="14" t="s">
        <v>6</v>
      </c>
      <c r="G19" s="14" t="s">
        <v>7</v>
      </c>
      <c r="H19" s="14" t="s">
        <v>8</v>
      </c>
      <c r="I19" s="14" t="s">
        <v>9</v>
      </c>
      <c r="K19" s="1"/>
      <c r="L19" s="1"/>
    </row>
    <row r="20" spans="2:12" s="2" customFormat="1" ht="13.5" thickTop="1">
      <c r="B20" s="9">
        <v>4.8</v>
      </c>
      <c r="C20" s="9">
        <v>0.35</v>
      </c>
      <c r="D20" s="9">
        <v>0.25</v>
      </c>
      <c r="E20" s="10">
        <v>0.018</v>
      </c>
      <c r="F20" s="11">
        <f>(60/SQRT(B20))*LN((1.9*(2*C20+E20))/(0.8*D20+E20))</f>
        <v>50.22145885640924</v>
      </c>
      <c r="G20" s="12">
        <f aca="true" t="shared" si="0" ref="G20:G25">0.555*B20/LN(3.81*C20/(0.8*D20+E20))</f>
        <v>1.4709558436585102</v>
      </c>
      <c r="H20" s="12">
        <f aca="true" t="shared" si="1" ref="H20:H25">0.0334*SQRT(B20)</f>
        <v>0.07317573368269019</v>
      </c>
      <c r="I20" s="13">
        <f aca="true" t="shared" si="2" ref="I20:I25">G20*F20*F20*0.001</f>
        <v>3.710037370638077</v>
      </c>
      <c r="K20" s="1"/>
      <c r="L20" s="1"/>
    </row>
    <row r="21" spans="2:12" s="2" customFormat="1" ht="12.75">
      <c r="B21" s="9">
        <v>4.8</v>
      </c>
      <c r="C21" s="9">
        <v>0.7</v>
      </c>
      <c r="D21" s="9">
        <v>0.25</v>
      </c>
      <c r="E21" s="10">
        <v>0.035</v>
      </c>
      <c r="F21" s="11">
        <f>(60/SQRT(B21))*LN((1.9*(2*C21+E21))/(0.8*D21+E21))</f>
        <v>67.12856171344113</v>
      </c>
      <c r="G21" s="12">
        <f t="shared" si="0"/>
        <v>1.0966916423334372</v>
      </c>
      <c r="H21" s="12">
        <f t="shared" si="1"/>
        <v>0.07317573368269019</v>
      </c>
      <c r="I21" s="13">
        <f t="shared" si="2"/>
        <v>4.94195991127123</v>
      </c>
      <c r="K21" s="1"/>
      <c r="L21" s="1"/>
    </row>
    <row r="22" spans="2:12" s="2" customFormat="1" ht="12.75">
      <c r="B22" s="9">
        <v>4.65</v>
      </c>
      <c r="C22" s="9">
        <v>0.7</v>
      </c>
      <c r="D22" s="9">
        <v>0.25</v>
      </c>
      <c r="E22" s="10">
        <v>0.018</v>
      </c>
      <c r="F22" s="11">
        <f>(60/SQRT(B22))*LN((1.9*(2*C22+E22))/(0.8*D22+E22))</f>
        <v>69.96043438106992</v>
      </c>
      <c r="G22" s="12">
        <f t="shared" si="0"/>
        <v>1.030562693326395</v>
      </c>
      <c r="H22" s="12">
        <f t="shared" si="1"/>
        <v>0.07202328790051174</v>
      </c>
      <c r="I22" s="13">
        <f t="shared" si="2"/>
        <v>5.044050331468465</v>
      </c>
      <c r="K22" s="1"/>
      <c r="L22" s="1"/>
    </row>
    <row r="23" spans="2:12" s="2" customFormat="1" ht="12.75">
      <c r="B23" s="9">
        <v>4.65</v>
      </c>
      <c r="C23" s="9">
        <v>0.7</v>
      </c>
      <c r="D23" s="9">
        <v>0.25</v>
      </c>
      <c r="E23" s="10">
        <v>0.035</v>
      </c>
      <c r="F23" s="11">
        <f>(60/SQRT(B23))*LN((1.9*(2*C23+E23))/(0.8*D23+E23))</f>
        <v>68.20268690357719</v>
      </c>
      <c r="G23" s="12">
        <f t="shared" si="0"/>
        <v>1.0624200285105174</v>
      </c>
      <c r="H23" s="12">
        <f t="shared" si="1"/>
        <v>0.07202328790051174</v>
      </c>
      <c r="I23" s="13">
        <f t="shared" si="2"/>
        <v>4.94195991127123</v>
      </c>
      <c r="K23" s="1"/>
      <c r="L23" s="1"/>
    </row>
    <row r="24" spans="2:12" s="2" customFormat="1" ht="12.75">
      <c r="B24" s="9">
        <v>4.5</v>
      </c>
      <c r="C24" s="9">
        <v>0.7</v>
      </c>
      <c r="D24" s="9">
        <v>0.25</v>
      </c>
      <c r="E24" s="10">
        <v>0.018</v>
      </c>
      <c r="F24" s="11">
        <f>(60/SQRT(B24))*LN((1.9*(2*C24+E24))/(0.8*D24+E24))</f>
        <v>71.11688354214904</v>
      </c>
      <c r="G24" s="12">
        <f t="shared" si="0"/>
        <v>0.9973187354771562</v>
      </c>
      <c r="H24" s="12">
        <f t="shared" si="1"/>
        <v>0.07085209947489206</v>
      </c>
      <c r="I24" s="13">
        <f t="shared" si="2"/>
        <v>5.044050331468463</v>
      </c>
      <c r="K24" s="1"/>
      <c r="L24" s="1"/>
    </row>
    <row r="25" spans="2:12" s="2" customFormat="1" ht="12.75">
      <c r="B25" s="9">
        <v>4.5</v>
      </c>
      <c r="C25" s="9">
        <v>0.7</v>
      </c>
      <c r="D25" s="9">
        <v>0.25</v>
      </c>
      <c r="E25" s="10">
        <v>0.035</v>
      </c>
      <c r="F25" s="11">
        <f>(60/SQRT(B25))*LN((1.9*(2*C25+E25))/(0.8*D25+E25))</f>
        <v>69.33008041893716</v>
      </c>
      <c r="G25" s="12">
        <f t="shared" si="0"/>
        <v>1.0281484146875972</v>
      </c>
      <c r="H25" s="12">
        <f t="shared" si="1"/>
        <v>0.07085209947489206</v>
      </c>
      <c r="I25" s="13">
        <f t="shared" si="2"/>
        <v>4.94195991127123</v>
      </c>
      <c r="K25" s="1"/>
      <c r="L25" s="1"/>
    </row>
    <row r="26" spans="2:12" s="2" customFormat="1" ht="12.75">
      <c r="B26" s="19"/>
      <c r="C26" s="1"/>
      <c r="D26" s="1"/>
      <c r="E26" s="1"/>
      <c r="F26" s="1"/>
      <c r="G26" s="1"/>
      <c r="H26" s="1"/>
      <c r="I26" s="19"/>
      <c r="J26" s="1"/>
      <c r="K26" s="1"/>
      <c r="L26" s="1"/>
    </row>
    <row r="27" spans="2:12" s="2" customFormat="1" ht="12.75">
      <c r="B27" s="1"/>
      <c r="C27" s="1"/>
      <c r="D27" s="1"/>
      <c r="E27" s="1"/>
      <c r="F27" s="1"/>
      <c r="G27" s="1"/>
      <c r="H27" s="1"/>
      <c r="I27" s="19"/>
      <c r="J27" s="1"/>
      <c r="K27" s="1"/>
      <c r="L27" s="1"/>
    </row>
    <row r="28" spans="2:12" s="2" customFormat="1" ht="12.75">
      <c r="B28" s="1"/>
      <c r="C28" s="1"/>
      <c r="D28" s="1"/>
      <c r="E28" s="1"/>
      <c r="F28" s="1"/>
      <c r="G28" s="1"/>
      <c r="H28" s="1"/>
      <c r="I28" s="19"/>
      <c r="J28" s="1"/>
      <c r="K28" s="1"/>
      <c r="L28" s="1"/>
    </row>
    <row r="29" spans="2:12" s="2" customFormat="1" ht="12.75">
      <c r="B29" s="1"/>
      <c r="C29" s="1"/>
      <c r="D29" s="1"/>
      <c r="E29" s="1"/>
      <c r="F29" s="1"/>
      <c r="G29" s="1"/>
      <c r="H29" s="1"/>
      <c r="I29" s="19"/>
      <c r="J29" s="1"/>
      <c r="K29" s="1"/>
      <c r="L29" s="1"/>
    </row>
    <row r="30" spans="2:12" s="2" customFormat="1" ht="12.75">
      <c r="B30" s="1"/>
      <c r="C30" s="1"/>
      <c r="D30" s="1"/>
      <c r="E30" s="1"/>
      <c r="F30" s="1"/>
      <c r="G30" s="1"/>
      <c r="H30" s="1"/>
      <c r="I30" s="19"/>
      <c r="J30" s="1"/>
      <c r="K30" s="1"/>
      <c r="L30" s="1"/>
    </row>
    <row r="31" spans="2:12" s="2" customFormat="1" ht="12.75"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</row>
    <row r="32" spans="2:12" s="2" customFormat="1" ht="12.75"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</row>
    <row r="33" spans="2:12" s="2" customFormat="1" ht="12.75"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</row>
    <row r="34" spans="2:12" s="2" customFormat="1" ht="12.75"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</row>
    <row r="35" spans="2:12" s="2" customFormat="1" ht="12.75"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</row>
    <row r="36" spans="2:12" s="2" customFormat="1" ht="12.75">
      <c r="B36" s="20"/>
      <c r="C36" s="20"/>
      <c r="D36" s="20"/>
      <c r="E36" s="20"/>
      <c r="F36" s="20"/>
      <c r="G36" s="20"/>
      <c r="H36" s="20"/>
      <c r="I36" s="21"/>
      <c r="J36" s="20"/>
      <c r="K36" s="20"/>
      <c r="L36" s="20"/>
    </row>
    <row r="37" spans="2:12" s="2" customFormat="1" ht="12.75">
      <c r="B37" s="20"/>
      <c r="C37" s="20"/>
      <c r="D37" s="20"/>
      <c r="E37" s="20"/>
      <c r="F37" s="20"/>
      <c r="G37" s="20"/>
      <c r="H37" s="20"/>
      <c r="I37" s="21"/>
      <c r="J37" s="20"/>
      <c r="K37" s="20"/>
      <c r="L37" s="20"/>
    </row>
    <row r="38" spans="2:12" s="2" customFormat="1" ht="12.75">
      <c r="B38" s="20"/>
      <c r="C38" s="20"/>
      <c r="D38" s="20"/>
      <c r="E38" s="20"/>
      <c r="F38" s="20"/>
      <c r="G38" s="20"/>
      <c r="H38" s="20"/>
      <c r="I38" s="21"/>
      <c r="J38" s="20"/>
      <c r="K38" s="20"/>
      <c r="L38" s="20"/>
    </row>
    <row r="39" spans="2:12" s="2" customFormat="1" ht="12.75">
      <c r="B39" s="20"/>
      <c r="C39" s="20"/>
      <c r="D39" s="20"/>
      <c r="E39" s="20"/>
      <c r="F39" s="20"/>
      <c r="G39" s="20"/>
      <c r="H39" s="20"/>
      <c r="I39" s="21"/>
      <c r="J39" s="20"/>
      <c r="K39" s="20"/>
      <c r="L39" s="20"/>
    </row>
    <row r="40" spans="2:12" s="2" customFormat="1" ht="12.75">
      <c r="B40" s="20"/>
      <c r="C40" s="20"/>
      <c r="D40" s="20"/>
      <c r="E40" s="20"/>
      <c r="F40" s="20"/>
      <c r="G40" s="20"/>
      <c r="H40" s="20"/>
      <c r="I40" s="21"/>
      <c r="J40" s="20"/>
      <c r="K40" s="20"/>
      <c r="L40" s="20"/>
    </row>
    <row r="41" spans="2:12" s="2" customFormat="1" ht="12.75">
      <c r="B41" s="20"/>
      <c r="C41" s="20"/>
      <c r="D41" s="20"/>
      <c r="E41" s="20"/>
      <c r="F41" s="20"/>
      <c r="G41" s="20"/>
      <c r="H41" s="20"/>
      <c r="I41" s="21"/>
      <c r="J41" s="20"/>
      <c r="K41" s="20"/>
      <c r="L41" s="20"/>
    </row>
    <row r="42" spans="2:12" s="2" customFormat="1" ht="12.75">
      <c r="B42" s="20"/>
      <c r="C42" s="20"/>
      <c r="D42" s="20"/>
      <c r="E42" s="20"/>
      <c r="F42" s="20"/>
      <c r="G42" s="20"/>
      <c r="H42" s="20"/>
      <c r="I42" s="21"/>
      <c r="J42" s="20"/>
      <c r="K42" s="20"/>
      <c r="L42" s="20"/>
    </row>
    <row r="43" spans="2:12" s="2" customFormat="1" ht="12.75">
      <c r="B43" s="20"/>
      <c r="C43" s="20"/>
      <c r="D43" s="20"/>
      <c r="E43" s="20"/>
      <c r="F43" s="20"/>
      <c r="G43" s="20"/>
      <c r="H43" s="20"/>
      <c r="I43" s="21"/>
      <c r="J43" s="20"/>
      <c r="K43" s="20"/>
      <c r="L43" s="20"/>
    </row>
    <row r="44" spans="2:12" s="2" customFormat="1" ht="12.75">
      <c r="B44" s="20"/>
      <c r="C44" s="20"/>
      <c r="D44" s="20"/>
      <c r="E44" s="20"/>
      <c r="F44" s="20"/>
      <c r="G44" s="20"/>
      <c r="H44" s="20"/>
      <c r="I44" s="21"/>
      <c r="J44" s="20"/>
      <c r="K44" s="20"/>
      <c r="L44" s="20"/>
    </row>
    <row r="45" spans="2:12" s="2" customFormat="1" ht="12.75">
      <c r="B45" s="20"/>
      <c r="C45" s="20"/>
      <c r="D45" s="20"/>
      <c r="E45" s="20"/>
      <c r="F45" s="20"/>
      <c r="G45" s="20"/>
      <c r="H45" s="20"/>
      <c r="I45" s="21"/>
      <c r="J45" s="20"/>
      <c r="K45" s="20"/>
      <c r="L45" s="20"/>
    </row>
    <row r="46" spans="2:12" s="2" customFormat="1" ht="12.75">
      <c r="B46" s="20"/>
      <c r="C46" s="20"/>
      <c r="D46" s="20"/>
      <c r="E46" s="20"/>
      <c r="F46" s="20"/>
      <c r="G46" s="20"/>
      <c r="H46" s="20"/>
      <c r="I46" s="21"/>
      <c r="J46" s="20"/>
      <c r="K46" s="20"/>
      <c r="L46" s="20"/>
    </row>
    <row r="47" spans="2:12" s="2" customFormat="1" ht="12.75">
      <c r="B47" s="20"/>
      <c r="C47" s="20"/>
      <c r="D47" s="20"/>
      <c r="E47" s="20"/>
      <c r="F47" s="20"/>
      <c r="G47" s="20"/>
      <c r="H47" s="20"/>
      <c r="I47" s="21"/>
      <c r="J47" s="20"/>
      <c r="K47" s="20"/>
      <c r="L47" s="20"/>
    </row>
    <row r="48" spans="2:12" s="2" customFormat="1" ht="12.75">
      <c r="B48" s="20"/>
      <c r="C48" s="20"/>
      <c r="D48" s="20"/>
      <c r="E48" s="20"/>
      <c r="F48" s="20"/>
      <c r="G48" s="20"/>
      <c r="H48" s="20"/>
      <c r="I48" s="21"/>
      <c r="J48" s="20"/>
      <c r="K48" s="20"/>
      <c r="L48" s="20"/>
    </row>
    <row r="49" spans="2:12" s="2" customFormat="1" ht="12.75">
      <c r="B49" s="20"/>
      <c r="C49" s="20"/>
      <c r="D49" s="20"/>
      <c r="E49" s="20"/>
      <c r="F49" s="20"/>
      <c r="G49" s="20"/>
      <c r="H49" s="20"/>
      <c r="I49" s="21"/>
      <c r="J49" s="20"/>
      <c r="K49" s="20"/>
      <c r="L49" s="20"/>
    </row>
    <row r="50" spans="2:12" s="2" customFormat="1" ht="12.75">
      <c r="B50" s="20"/>
      <c r="C50" s="20"/>
      <c r="D50" s="20"/>
      <c r="E50" s="20"/>
      <c r="F50" s="20"/>
      <c r="G50" s="20"/>
      <c r="H50" s="20"/>
      <c r="I50" s="21"/>
      <c r="J50" s="20"/>
      <c r="K50" s="20"/>
      <c r="L50" s="20"/>
    </row>
    <row r="51" spans="2:12" s="2" customFormat="1" ht="12.75">
      <c r="B51" s="20"/>
      <c r="C51" s="20"/>
      <c r="D51" s="20"/>
      <c r="E51" s="20"/>
      <c r="F51" s="20"/>
      <c r="G51" s="20"/>
      <c r="H51" s="20"/>
      <c r="I51" s="21"/>
      <c r="J51" s="20"/>
      <c r="K51" s="20"/>
      <c r="L51" s="20"/>
    </row>
    <row r="52" spans="2:12" s="2" customFormat="1" ht="12.75">
      <c r="B52" s="20"/>
      <c r="C52" s="20"/>
      <c r="D52" s="20"/>
      <c r="E52" s="20"/>
      <c r="F52" s="20"/>
      <c r="G52" s="20"/>
      <c r="H52" s="20"/>
      <c r="I52" s="21"/>
      <c r="J52" s="20"/>
      <c r="K52" s="20"/>
      <c r="L52" s="20"/>
    </row>
    <row r="53" spans="2:12" s="2" customFormat="1" ht="12.75">
      <c r="B53" s="20"/>
      <c r="C53" s="20"/>
      <c r="D53" s="20"/>
      <c r="E53" s="20"/>
      <c r="F53" s="20"/>
      <c r="G53" s="20"/>
      <c r="H53" s="20"/>
      <c r="I53" s="21"/>
      <c r="J53" s="20"/>
      <c r="K53" s="20"/>
      <c r="L53" s="20"/>
    </row>
    <row r="54" spans="2:12" s="2" customFormat="1" ht="12.75">
      <c r="B54" s="20"/>
      <c r="C54" s="20"/>
      <c r="D54" s="20"/>
      <c r="E54" s="20"/>
      <c r="F54" s="20"/>
      <c r="G54" s="20"/>
      <c r="H54" s="20"/>
      <c r="I54" s="21"/>
      <c r="J54" s="20"/>
      <c r="K54" s="20"/>
      <c r="L54" s="20"/>
    </row>
    <row r="55" spans="2:12" s="2" customFormat="1" ht="12.75">
      <c r="B55" s="20"/>
      <c r="C55" s="20"/>
      <c r="D55" s="20"/>
      <c r="E55" s="20"/>
      <c r="F55" s="20"/>
      <c r="G55" s="20"/>
      <c r="H55" s="20"/>
      <c r="I55" s="21"/>
      <c r="J55" s="20"/>
      <c r="K55" s="20"/>
      <c r="L55" s="20"/>
    </row>
    <row r="56" spans="2:12" s="2" customFormat="1" ht="12.75">
      <c r="B56" s="20"/>
      <c r="C56" s="20"/>
      <c r="D56" s="20"/>
      <c r="E56" s="20"/>
      <c r="F56" s="20"/>
      <c r="G56" s="20"/>
      <c r="H56" s="20"/>
      <c r="I56" s="21"/>
      <c r="J56" s="20"/>
      <c r="K56" s="20"/>
      <c r="L56" s="20"/>
    </row>
    <row r="57" spans="2:12" s="2" customFormat="1" ht="12.75">
      <c r="B57" s="20"/>
      <c r="C57" s="20"/>
      <c r="D57" s="20"/>
      <c r="E57" s="20"/>
      <c r="F57" s="20"/>
      <c r="G57" s="20"/>
      <c r="H57" s="20"/>
      <c r="I57" s="21"/>
      <c r="J57" s="20"/>
      <c r="K57" s="20"/>
      <c r="L57" s="20"/>
    </row>
    <row r="58" spans="2:12" s="2" customFormat="1" ht="12.75">
      <c r="B58" s="20"/>
      <c r="C58" s="20"/>
      <c r="D58" s="20"/>
      <c r="E58" s="20"/>
      <c r="F58" s="20"/>
      <c r="G58" s="20"/>
      <c r="H58" s="20"/>
      <c r="I58" s="21"/>
      <c r="J58" s="20"/>
      <c r="K58" s="20"/>
      <c r="L58" s="20"/>
    </row>
    <row r="59" spans="2:12" s="2" customFormat="1" ht="12.75">
      <c r="B59" s="20"/>
      <c r="C59" s="20"/>
      <c r="D59" s="20"/>
      <c r="E59" s="20"/>
      <c r="F59" s="20"/>
      <c r="G59" s="20"/>
      <c r="H59" s="20"/>
      <c r="I59" s="21"/>
      <c r="J59" s="20"/>
      <c r="K59" s="20"/>
      <c r="L59" s="20"/>
    </row>
    <row r="60" spans="2:12" s="2" customFormat="1" ht="12.75">
      <c r="B60" s="20"/>
      <c r="C60" s="20"/>
      <c r="D60" s="20"/>
      <c r="E60" s="20"/>
      <c r="F60" s="20"/>
      <c r="G60" s="20"/>
      <c r="H60" s="20"/>
      <c r="I60" s="21"/>
      <c r="J60" s="20"/>
      <c r="K60" s="20"/>
      <c r="L60" s="20"/>
    </row>
    <row r="61" spans="2:12" s="2" customFormat="1" ht="12.75">
      <c r="B61" s="20"/>
      <c r="C61" s="20"/>
      <c r="D61" s="20"/>
      <c r="E61" s="20"/>
      <c r="F61" s="20"/>
      <c r="G61" s="20"/>
      <c r="H61" s="20"/>
      <c r="I61" s="21"/>
      <c r="J61" s="20"/>
      <c r="K61" s="20"/>
      <c r="L61" s="20"/>
    </row>
    <row r="62" spans="2:12" s="2" customFormat="1" ht="12.75">
      <c r="B62" s="20"/>
      <c r="C62" s="20"/>
      <c r="D62" s="20"/>
      <c r="E62" s="20"/>
      <c r="F62" s="20"/>
      <c r="G62" s="20"/>
      <c r="H62" s="20"/>
      <c r="I62" s="21"/>
      <c r="J62" s="20"/>
      <c r="K62" s="20"/>
      <c r="L62" s="20"/>
    </row>
    <row r="63" spans="2:12" s="2" customFormat="1" ht="12.75">
      <c r="B63" s="20"/>
      <c r="C63" s="20"/>
      <c r="D63" s="20"/>
      <c r="E63" s="20"/>
      <c r="F63" s="20"/>
      <c r="G63" s="20"/>
      <c r="H63" s="20"/>
      <c r="I63" s="21"/>
      <c r="J63" s="20"/>
      <c r="K63" s="20"/>
      <c r="L63" s="20"/>
    </row>
    <row r="64" spans="2:12" s="2" customFormat="1" ht="12.75">
      <c r="B64" s="20"/>
      <c r="C64" s="20"/>
      <c r="D64" s="20"/>
      <c r="E64" s="20"/>
      <c r="F64" s="20"/>
      <c r="G64" s="20"/>
      <c r="H64" s="20"/>
      <c r="I64" s="21"/>
      <c r="J64" s="20"/>
      <c r="K64" s="20"/>
      <c r="L64" s="20"/>
    </row>
    <row r="65" spans="2:12" s="2" customFormat="1" ht="12.75">
      <c r="B65" s="20"/>
      <c r="C65" s="20"/>
      <c r="D65" s="20"/>
      <c r="E65" s="20"/>
      <c r="F65" s="20"/>
      <c r="G65" s="20"/>
      <c r="H65" s="20"/>
      <c r="I65" s="21"/>
      <c r="J65" s="20"/>
      <c r="K65" s="20"/>
      <c r="L65" s="20"/>
    </row>
    <row r="66" spans="2:12" s="2" customFormat="1" ht="12.75">
      <c r="B66" s="20"/>
      <c r="C66" s="20"/>
      <c r="D66" s="20"/>
      <c r="E66" s="20"/>
      <c r="F66" s="20"/>
      <c r="G66" s="20"/>
      <c r="H66" s="20"/>
      <c r="I66" s="21"/>
      <c r="J66" s="20"/>
      <c r="K66" s="20"/>
      <c r="L66" s="20"/>
    </row>
    <row r="67" spans="2:12" s="2" customFormat="1" ht="12.75">
      <c r="B67" s="20"/>
      <c r="C67" s="20"/>
      <c r="D67" s="20"/>
      <c r="E67" s="20"/>
      <c r="F67" s="20"/>
      <c r="G67" s="20"/>
      <c r="H67" s="20"/>
      <c r="I67" s="21"/>
      <c r="J67" s="20"/>
      <c r="K67" s="20"/>
      <c r="L67" s="20"/>
    </row>
    <row r="68" spans="2:12" s="2" customFormat="1" ht="12.75">
      <c r="B68" s="20"/>
      <c r="C68" s="20"/>
      <c r="D68" s="20"/>
      <c r="E68" s="20"/>
      <c r="F68" s="20"/>
      <c r="G68" s="20"/>
      <c r="H68" s="20"/>
      <c r="I68" s="21"/>
      <c r="J68" s="20"/>
      <c r="K68" s="20"/>
      <c r="L68" s="20"/>
    </row>
    <row r="69" spans="2:12" s="2" customFormat="1" ht="12.75">
      <c r="B69" s="20"/>
      <c r="C69" s="20"/>
      <c r="D69" s="20"/>
      <c r="E69" s="20"/>
      <c r="F69" s="20"/>
      <c r="G69" s="20"/>
      <c r="H69" s="20"/>
      <c r="I69" s="21"/>
      <c r="J69" s="20"/>
      <c r="K69" s="20"/>
      <c r="L69" s="20"/>
    </row>
    <row r="70" spans="2:12" s="2" customFormat="1" ht="12.75">
      <c r="B70" s="20"/>
      <c r="C70" s="20"/>
      <c r="D70" s="20"/>
      <c r="E70" s="20"/>
      <c r="F70" s="20"/>
      <c r="G70" s="20"/>
      <c r="H70" s="20"/>
      <c r="I70" s="21"/>
      <c r="J70" s="20"/>
      <c r="K70" s="20"/>
      <c r="L70" s="20"/>
    </row>
    <row r="71" spans="2:12" s="2" customFormat="1" ht="12.75">
      <c r="B71" s="20"/>
      <c r="C71" s="20"/>
      <c r="D71" s="20"/>
      <c r="E71" s="20"/>
      <c r="F71" s="20"/>
      <c r="G71" s="20"/>
      <c r="H71" s="20"/>
      <c r="I71" s="21"/>
      <c r="J71" s="20"/>
      <c r="K71" s="20"/>
      <c r="L71" s="20"/>
    </row>
    <row r="72" spans="2:12" s="2" customFormat="1" ht="12.75">
      <c r="B72" s="20"/>
      <c r="C72" s="20"/>
      <c r="D72" s="20"/>
      <c r="E72" s="20"/>
      <c r="F72" s="20"/>
      <c r="G72" s="20"/>
      <c r="H72" s="20"/>
      <c r="I72" s="21"/>
      <c r="J72" s="20"/>
      <c r="K72" s="20"/>
      <c r="L72" s="20"/>
    </row>
    <row r="73" spans="2:12" s="2" customFormat="1" ht="12.75">
      <c r="B73" s="20"/>
      <c r="C73" s="20"/>
      <c r="D73" s="20"/>
      <c r="E73" s="20"/>
      <c r="F73" s="20"/>
      <c r="G73" s="20"/>
      <c r="H73" s="20"/>
      <c r="I73" s="21"/>
      <c r="J73" s="20"/>
      <c r="K73" s="20"/>
      <c r="L73" s="20"/>
    </row>
    <row r="74" spans="2:12" s="2" customFormat="1" ht="12.75">
      <c r="B74" s="20"/>
      <c r="C74" s="20"/>
      <c r="D74" s="20"/>
      <c r="E74" s="20"/>
      <c r="F74" s="20"/>
      <c r="G74" s="20"/>
      <c r="H74" s="20"/>
      <c r="I74" s="21"/>
      <c r="J74" s="20"/>
      <c r="K74" s="20"/>
      <c r="L74" s="20"/>
    </row>
    <row r="75" spans="2:12" s="2" customFormat="1" ht="12.75">
      <c r="B75" s="20"/>
      <c r="C75" s="20"/>
      <c r="D75" s="20"/>
      <c r="E75" s="20"/>
      <c r="F75" s="20"/>
      <c r="G75" s="20"/>
      <c r="H75" s="20"/>
      <c r="I75" s="21"/>
      <c r="J75" s="20"/>
      <c r="K75" s="20"/>
      <c r="L75" s="20"/>
    </row>
    <row r="76" spans="2:12" s="2" customFormat="1" ht="12.75">
      <c r="B76" s="20"/>
      <c r="C76" s="20"/>
      <c r="D76" s="20"/>
      <c r="E76" s="20"/>
      <c r="F76" s="20"/>
      <c r="G76" s="20"/>
      <c r="H76" s="20"/>
      <c r="I76" s="21"/>
      <c r="J76" s="20"/>
      <c r="K76" s="20"/>
      <c r="L76" s="20"/>
    </row>
    <row r="77" spans="2:12" s="2" customFormat="1" ht="12.75">
      <c r="B77" s="20"/>
      <c r="C77" s="20"/>
      <c r="D77" s="20"/>
      <c r="E77" s="20"/>
      <c r="F77" s="20"/>
      <c r="G77" s="20"/>
      <c r="H77" s="20"/>
      <c r="I77" s="21"/>
      <c r="J77" s="20"/>
      <c r="K77" s="20"/>
      <c r="L77" s="20"/>
    </row>
    <row r="78" spans="2:12" s="2" customFormat="1" ht="12.75">
      <c r="B78" s="20"/>
      <c r="C78" s="20"/>
      <c r="D78" s="20"/>
      <c r="E78" s="20"/>
      <c r="F78" s="20"/>
      <c r="G78" s="20"/>
      <c r="H78" s="20"/>
      <c r="I78" s="21"/>
      <c r="J78" s="20"/>
      <c r="K78" s="20"/>
      <c r="L78" s="20"/>
    </row>
    <row r="79" spans="2:12" s="2" customFormat="1" ht="12.75">
      <c r="B79" s="20"/>
      <c r="C79" s="20"/>
      <c r="D79" s="20"/>
      <c r="E79" s="20"/>
      <c r="F79" s="20"/>
      <c r="G79" s="20"/>
      <c r="H79" s="20"/>
      <c r="I79" s="21"/>
      <c r="J79" s="20"/>
      <c r="K79" s="20"/>
      <c r="L79" s="20"/>
    </row>
    <row r="80" spans="2:12" s="2" customFormat="1" ht="12.75">
      <c r="B80" s="20"/>
      <c r="C80" s="20"/>
      <c r="D80" s="20"/>
      <c r="E80" s="20"/>
      <c r="F80" s="20"/>
      <c r="G80" s="20"/>
      <c r="H80" s="20"/>
      <c r="I80" s="21"/>
      <c r="J80" s="20"/>
      <c r="K80" s="20"/>
      <c r="L80" s="20"/>
    </row>
    <row r="81" spans="2:12" s="2" customFormat="1" ht="12.75">
      <c r="B81" s="20"/>
      <c r="C81" s="20"/>
      <c r="D81" s="20"/>
      <c r="E81" s="20"/>
      <c r="F81" s="20"/>
      <c r="G81" s="20"/>
      <c r="H81" s="20"/>
      <c r="I81" s="21"/>
      <c r="J81" s="20"/>
      <c r="K81" s="20"/>
      <c r="L81" s="20"/>
    </row>
    <row r="82" spans="2:12" s="2" customFormat="1" ht="12.75">
      <c r="B82" s="20"/>
      <c r="C82" s="20"/>
      <c r="D82" s="20"/>
      <c r="E82" s="20"/>
      <c r="F82" s="20"/>
      <c r="G82" s="20"/>
      <c r="H82" s="20"/>
      <c r="I82" s="21"/>
      <c r="J82" s="20"/>
      <c r="K82" s="20"/>
      <c r="L82" s="20"/>
    </row>
    <row r="83" spans="2:12" s="2" customFormat="1" ht="12.75">
      <c r="B83" s="20"/>
      <c r="C83" s="20"/>
      <c r="D83" s="20"/>
      <c r="E83" s="20"/>
      <c r="F83" s="20"/>
      <c r="G83" s="20"/>
      <c r="H83" s="20"/>
      <c r="I83" s="21"/>
      <c r="J83" s="20"/>
      <c r="K83" s="20"/>
      <c r="L83" s="20"/>
    </row>
    <row r="84" spans="2:12" s="2" customFormat="1" ht="12.75">
      <c r="B84" s="20"/>
      <c r="C84" s="20"/>
      <c r="D84" s="20"/>
      <c r="E84" s="20"/>
      <c r="F84" s="20"/>
      <c r="G84" s="20"/>
      <c r="H84" s="20"/>
      <c r="I84" s="21"/>
      <c r="J84" s="20"/>
      <c r="K84" s="20"/>
      <c r="L84" s="20"/>
    </row>
    <row r="85" spans="2:12" s="2" customFormat="1" ht="12.75">
      <c r="B85" s="20"/>
      <c r="C85" s="20"/>
      <c r="D85" s="20"/>
      <c r="E85" s="20"/>
      <c r="F85" s="20"/>
      <c r="G85" s="20"/>
      <c r="H85" s="20"/>
      <c r="I85" s="21"/>
      <c r="J85" s="20"/>
      <c r="K85" s="20"/>
      <c r="L85" s="20"/>
    </row>
    <row r="86" spans="2:12" s="2" customFormat="1" ht="12.75">
      <c r="B86" s="20"/>
      <c r="C86" s="20"/>
      <c r="D86" s="20"/>
      <c r="E86" s="20"/>
      <c r="F86" s="20"/>
      <c r="G86" s="20"/>
      <c r="H86" s="20"/>
      <c r="I86" s="21"/>
      <c r="J86" s="20"/>
      <c r="K86" s="20"/>
      <c r="L86" s="20"/>
    </row>
    <row r="87" spans="2:12" s="2" customFormat="1" ht="12.75">
      <c r="B87" s="20"/>
      <c r="C87" s="20"/>
      <c r="D87" s="20"/>
      <c r="E87" s="20"/>
      <c r="F87" s="20"/>
      <c r="G87" s="20"/>
      <c r="H87" s="20"/>
      <c r="I87" s="21"/>
      <c r="J87" s="20"/>
      <c r="K87" s="20"/>
      <c r="L87" s="20"/>
    </row>
    <row r="88" spans="2:12" s="2" customFormat="1" ht="12.75">
      <c r="B88" s="20"/>
      <c r="C88" s="20"/>
      <c r="D88" s="20"/>
      <c r="E88" s="20"/>
      <c r="F88" s="20"/>
      <c r="G88" s="20"/>
      <c r="H88" s="20"/>
      <c r="I88" s="21"/>
      <c r="J88" s="20"/>
      <c r="K88" s="20"/>
      <c r="L88" s="20"/>
    </row>
    <row r="89" spans="2:12" s="2" customFormat="1" ht="12.75">
      <c r="B89" s="20"/>
      <c r="C89" s="20"/>
      <c r="D89" s="20"/>
      <c r="E89" s="20"/>
      <c r="F89" s="20"/>
      <c r="G89" s="20"/>
      <c r="H89" s="20"/>
      <c r="I89" s="21"/>
      <c r="J89" s="20"/>
      <c r="K89" s="20"/>
      <c r="L89" s="20"/>
    </row>
    <row r="90" spans="2:12" s="2" customFormat="1" ht="12.75">
      <c r="B90" s="20"/>
      <c r="C90" s="20"/>
      <c r="D90" s="20"/>
      <c r="E90" s="20"/>
      <c r="F90" s="20"/>
      <c r="G90" s="20"/>
      <c r="H90" s="20"/>
      <c r="I90" s="21"/>
      <c r="J90" s="20"/>
      <c r="K90" s="20"/>
      <c r="L90" s="20"/>
    </row>
    <row r="91" spans="2:12" s="2" customFormat="1" ht="12.75">
      <c r="B91" s="20"/>
      <c r="C91" s="20"/>
      <c r="D91" s="20"/>
      <c r="E91" s="20"/>
      <c r="F91" s="20"/>
      <c r="G91" s="20"/>
      <c r="H91" s="20"/>
      <c r="I91" s="21"/>
      <c r="J91" s="20"/>
      <c r="K91" s="20"/>
      <c r="L91" s="20"/>
    </row>
    <row r="92" spans="2:12" s="2" customFormat="1" ht="12.75">
      <c r="B92" s="20"/>
      <c r="C92" s="20"/>
      <c r="D92" s="20"/>
      <c r="E92" s="20"/>
      <c r="F92" s="20"/>
      <c r="G92" s="20"/>
      <c r="H92" s="20"/>
      <c r="I92" s="21"/>
      <c r="J92" s="20"/>
      <c r="K92" s="20"/>
      <c r="L92" s="20"/>
    </row>
    <row r="93" spans="2:12" s="2" customFormat="1" ht="12.75">
      <c r="B93" s="20"/>
      <c r="C93" s="20"/>
      <c r="D93" s="20"/>
      <c r="E93" s="20"/>
      <c r="F93" s="20"/>
      <c r="G93" s="20"/>
      <c r="H93" s="20"/>
      <c r="I93" s="21"/>
      <c r="J93" s="20"/>
      <c r="K93" s="20"/>
      <c r="L93" s="20"/>
    </row>
    <row r="94" spans="2:12" s="2" customFormat="1" ht="12.75">
      <c r="B94" s="20"/>
      <c r="C94" s="20"/>
      <c r="D94" s="20"/>
      <c r="E94" s="20"/>
      <c r="F94" s="20"/>
      <c r="G94" s="20"/>
      <c r="H94" s="20"/>
      <c r="I94" s="21"/>
      <c r="J94" s="20"/>
      <c r="K94" s="20"/>
      <c r="L94" s="20"/>
    </row>
    <row r="95" s="2" customFormat="1" ht="12.75">
      <c r="I95" s="7"/>
    </row>
    <row r="96" s="2" customFormat="1" ht="12.75">
      <c r="I96" s="7"/>
    </row>
    <row r="97" s="2" customFormat="1" ht="12.75">
      <c r="I97" s="7"/>
    </row>
    <row r="98" s="2" customFormat="1" ht="12.75">
      <c r="I98" s="7"/>
    </row>
    <row r="99" s="2" customFormat="1" ht="12.75">
      <c r="I99" s="7"/>
    </row>
    <row r="100" s="2" customFormat="1" ht="12.75">
      <c r="I100" s="7"/>
    </row>
    <row r="101" s="2" customFormat="1" ht="12.75">
      <c r="I101" s="7"/>
    </row>
    <row r="102" s="2" customFormat="1" ht="12.75">
      <c r="I102" s="7"/>
    </row>
    <row r="103" s="2" customFormat="1" ht="12.75">
      <c r="I103" s="7"/>
    </row>
    <row r="104" s="2" customFormat="1" ht="12.75">
      <c r="I104" s="7"/>
    </row>
    <row r="105" s="2" customFormat="1" ht="12.75">
      <c r="I105" s="7"/>
    </row>
    <row r="106" s="2" customFormat="1" ht="12.75">
      <c r="I106" s="7"/>
    </row>
    <row r="107" s="2" customFormat="1" ht="12.75">
      <c r="I107" s="7"/>
    </row>
    <row r="108" s="2" customFormat="1" ht="12.75">
      <c r="I108" s="7"/>
    </row>
    <row r="109" s="2" customFormat="1" ht="12.75">
      <c r="I109" s="7"/>
    </row>
    <row r="110" s="2" customFormat="1" ht="12.75">
      <c r="I110" s="7"/>
    </row>
    <row r="111" s="2" customFormat="1" ht="12.75">
      <c r="I111" s="7"/>
    </row>
    <row r="112" s="2" customFormat="1" ht="12.75">
      <c r="I112" s="7"/>
    </row>
    <row r="113" s="2" customFormat="1" ht="12.75">
      <c r="I113" s="7"/>
    </row>
    <row r="114" s="2" customFormat="1" ht="12.75">
      <c r="I114" s="7"/>
    </row>
    <row r="115" s="2" customFormat="1" ht="12.75">
      <c r="I115" s="7"/>
    </row>
    <row r="116" s="2" customFormat="1" ht="12.75">
      <c r="I116" s="7"/>
    </row>
    <row r="117" s="2" customFormat="1" ht="12.75">
      <c r="I117" s="7"/>
    </row>
    <row r="118" s="2" customFormat="1" ht="12.75">
      <c r="I118" s="7"/>
    </row>
    <row r="119" s="2" customFormat="1" ht="12.75">
      <c r="I119" s="7"/>
    </row>
    <row r="120" s="2" customFormat="1" ht="12.75">
      <c r="I120" s="7"/>
    </row>
    <row r="121" s="2" customFormat="1" ht="12.75">
      <c r="I121" s="7"/>
    </row>
    <row r="122" s="2" customFormat="1" ht="12.75">
      <c r="I122" s="7"/>
    </row>
    <row r="123" s="2" customFormat="1" ht="12.75">
      <c r="I123" s="7"/>
    </row>
    <row r="124" s="2" customFormat="1" ht="12.75">
      <c r="I124" s="7"/>
    </row>
    <row r="125" s="2" customFormat="1" ht="12.75">
      <c r="I125" s="7"/>
    </row>
    <row r="126" s="2" customFormat="1" ht="12.75">
      <c r="I126" s="7"/>
    </row>
    <row r="127" s="2" customFormat="1" ht="12.75">
      <c r="I127" s="7"/>
    </row>
    <row r="128" s="2" customFormat="1" ht="12.75">
      <c r="I128" s="7"/>
    </row>
    <row r="129" s="2" customFormat="1" ht="12.75">
      <c r="I129" s="7"/>
    </row>
    <row r="130" s="2" customFormat="1" ht="12.75">
      <c r="I130" s="7"/>
    </row>
    <row r="131" s="2" customFormat="1" ht="12.75">
      <c r="I131" s="7"/>
    </row>
    <row r="132" s="2" customFormat="1" ht="12.75">
      <c r="I132" s="7"/>
    </row>
    <row r="133" s="2" customFormat="1" ht="12.75">
      <c r="I133" s="7"/>
    </row>
    <row r="134" s="2" customFormat="1" ht="12.75">
      <c r="I134" s="7"/>
    </row>
    <row r="135" s="2" customFormat="1" ht="12.75">
      <c r="I135" s="7"/>
    </row>
    <row r="136" s="2" customFormat="1" ht="12.75">
      <c r="I136" s="7"/>
    </row>
    <row r="137" s="2" customFormat="1" ht="12.75">
      <c r="I137" s="7"/>
    </row>
    <row r="138" s="2" customFormat="1" ht="12.75">
      <c r="I138" s="7"/>
    </row>
    <row r="139" s="2" customFormat="1" ht="12.75">
      <c r="I139" s="7"/>
    </row>
    <row r="140" s="2" customFormat="1" ht="12.75">
      <c r="I140" s="7"/>
    </row>
    <row r="141" s="2" customFormat="1" ht="12.75">
      <c r="I141" s="7"/>
    </row>
    <row r="142" s="2" customFormat="1" ht="12.75">
      <c r="I142" s="7"/>
    </row>
    <row r="143" s="2" customFormat="1" ht="12.75">
      <c r="I143" s="7"/>
    </row>
    <row r="144" s="2" customFormat="1" ht="12.75">
      <c r="I144" s="7"/>
    </row>
    <row r="145" s="2" customFormat="1" ht="12.75">
      <c r="I145" s="7"/>
    </row>
    <row r="146" s="2" customFormat="1" ht="12.75">
      <c r="I146" s="7"/>
    </row>
    <row r="147" s="2" customFormat="1" ht="12.75">
      <c r="I147" s="7"/>
    </row>
    <row r="148" s="2" customFormat="1" ht="12.75">
      <c r="I148" s="7"/>
    </row>
    <row r="149" s="2" customFormat="1" ht="12.75">
      <c r="I149" s="7"/>
    </row>
    <row r="150" s="2" customFormat="1" ht="12.75">
      <c r="I150" s="7"/>
    </row>
    <row r="151" s="2" customFormat="1" ht="12.75">
      <c r="I151" s="7"/>
    </row>
    <row r="152" s="2" customFormat="1" ht="12.75">
      <c r="I152" s="7"/>
    </row>
    <row r="153" s="2" customFormat="1" ht="12.75">
      <c r="I153" s="7"/>
    </row>
    <row r="154" s="2" customFormat="1" ht="12.75">
      <c r="I154" s="7"/>
    </row>
    <row r="155" s="2" customFormat="1" ht="12.75">
      <c r="I155" s="7"/>
    </row>
    <row r="156" s="2" customFormat="1" ht="12.75">
      <c r="I156" s="7"/>
    </row>
    <row r="157" s="2" customFormat="1" ht="12.75">
      <c r="I157" s="7"/>
    </row>
    <row r="158" s="2" customFormat="1" ht="12.75">
      <c r="I158" s="7"/>
    </row>
    <row r="159" s="2" customFormat="1" ht="12.75">
      <c r="I159" s="7"/>
    </row>
    <row r="160" s="2" customFormat="1" ht="12.75">
      <c r="I160" s="7"/>
    </row>
    <row r="161" s="2" customFormat="1" ht="12.75">
      <c r="I161" s="7"/>
    </row>
    <row r="162" s="2" customFormat="1" ht="12.75">
      <c r="I162" s="7"/>
    </row>
    <row r="163" s="2" customFormat="1" ht="12.75">
      <c r="I163" s="7"/>
    </row>
    <row r="164" s="2" customFormat="1" ht="12.75">
      <c r="I164" s="7"/>
    </row>
    <row r="165" s="2" customFormat="1" ht="12.75">
      <c r="I165" s="7"/>
    </row>
    <row r="166" s="2" customFormat="1" ht="12.75">
      <c r="I166" s="7"/>
    </row>
    <row r="167" s="2" customFormat="1" ht="12.75">
      <c r="I167" s="7"/>
    </row>
    <row r="168" s="2" customFormat="1" ht="12.75">
      <c r="I168" s="7"/>
    </row>
    <row r="169" s="2" customFormat="1" ht="12.75">
      <c r="I169" s="7"/>
    </row>
    <row r="170" s="2" customFormat="1" ht="12.75">
      <c r="I170" s="7"/>
    </row>
    <row r="171" s="2" customFormat="1" ht="12.75">
      <c r="I171" s="7"/>
    </row>
    <row r="172" s="2" customFormat="1" ht="12.75">
      <c r="I172" s="7"/>
    </row>
    <row r="173" s="2" customFormat="1" ht="12.75">
      <c r="I173" s="7"/>
    </row>
    <row r="174" s="2" customFormat="1" ht="12.75">
      <c r="I174" s="7"/>
    </row>
    <row r="175" s="2" customFormat="1" ht="12.75">
      <c r="I175" s="7"/>
    </row>
    <row r="176" s="2" customFormat="1" ht="12.75">
      <c r="I176" s="7"/>
    </row>
    <row r="177" s="2" customFormat="1" ht="12.75">
      <c r="I177" s="7"/>
    </row>
    <row r="178" s="2" customFormat="1" ht="12.75">
      <c r="I178" s="7"/>
    </row>
    <row r="179" s="2" customFormat="1" ht="12.75">
      <c r="I179" s="7"/>
    </row>
    <row r="180" s="2" customFormat="1" ht="12.75">
      <c r="I180" s="7"/>
    </row>
    <row r="181" s="2" customFormat="1" ht="12.75">
      <c r="I181" s="7"/>
    </row>
    <row r="182" s="2" customFormat="1" ht="12.75">
      <c r="I182" s="7"/>
    </row>
    <row r="183" s="2" customFormat="1" ht="12.75">
      <c r="I183" s="7"/>
    </row>
    <row r="184" s="2" customFormat="1" ht="12.75">
      <c r="I184" s="7"/>
    </row>
    <row r="185" s="2" customFormat="1" ht="12.75">
      <c r="I185" s="7"/>
    </row>
    <row r="186" s="2" customFormat="1" ht="12.75">
      <c r="I186" s="7"/>
    </row>
    <row r="187" s="2" customFormat="1" ht="12.75">
      <c r="I187" s="7"/>
    </row>
    <row r="188" s="2" customFormat="1" ht="12.75">
      <c r="I188" s="7"/>
    </row>
    <row r="189" s="2" customFormat="1" ht="12.75">
      <c r="I189" s="7"/>
    </row>
    <row r="190" s="2" customFormat="1" ht="12.75">
      <c r="I190" s="7"/>
    </row>
    <row r="191" s="2" customFormat="1" ht="12.75">
      <c r="I191" s="7"/>
    </row>
    <row r="192" s="2" customFormat="1" ht="12.75">
      <c r="I192" s="7"/>
    </row>
    <row r="193" s="2" customFormat="1" ht="12.75">
      <c r="I193" s="7"/>
    </row>
    <row r="194" s="2" customFormat="1" ht="12.75">
      <c r="I194" s="7"/>
    </row>
    <row r="195" s="2" customFormat="1" ht="12.75">
      <c r="I195" s="7"/>
    </row>
    <row r="196" s="2" customFormat="1" ht="12.75">
      <c r="I196" s="7"/>
    </row>
    <row r="197" s="2" customFormat="1" ht="12.75">
      <c r="I197" s="7"/>
    </row>
    <row r="198" s="2" customFormat="1" ht="12.75">
      <c r="I198" s="7"/>
    </row>
    <row r="199" s="2" customFormat="1" ht="12.75">
      <c r="I199" s="7"/>
    </row>
    <row r="200" s="2" customFormat="1" ht="12.75">
      <c r="I200" s="7"/>
    </row>
    <row r="201" s="2" customFormat="1" ht="12.75">
      <c r="I201" s="7"/>
    </row>
    <row r="202" s="2" customFormat="1" ht="12.75">
      <c r="I202" s="7"/>
    </row>
    <row r="203" s="2" customFormat="1" ht="12.75">
      <c r="I203" s="7"/>
    </row>
    <row r="204" s="2" customFormat="1" ht="12.75">
      <c r="I204" s="7"/>
    </row>
    <row r="205" s="2" customFormat="1" ht="12.75">
      <c r="I205" s="7"/>
    </row>
    <row r="206" s="2" customFormat="1" ht="12.75">
      <c r="I206" s="7"/>
    </row>
    <row r="207" s="2" customFormat="1" ht="12.75">
      <c r="I207" s="7"/>
    </row>
    <row r="208" s="2" customFormat="1" ht="12.75">
      <c r="I208" s="7"/>
    </row>
    <row r="209" s="2" customFormat="1" ht="12.75">
      <c r="I209" s="7"/>
    </row>
    <row r="210" s="2" customFormat="1" ht="12.75">
      <c r="I210" s="7"/>
    </row>
    <row r="211" s="2" customFormat="1" ht="12.75">
      <c r="I211" s="7"/>
    </row>
    <row r="212" s="2" customFormat="1" ht="12.75">
      <c r="I212" s="7"/>
    </row>
    <row r="213" s="2" customFormat="1" ht="12.75">
      <c r="I213" s="7"/>
    </row>
    <row r="214" s="2" customFormat="1" ht="12.75">
      <c r="I214" s="7"/>
    </row>
    <row r="215" s="2" customFormat="1" ht="12.75">
      <c r="I215" s="7"/>
    </row>
    <row r="216" s="2" customFormat="1" ht="12.75">
      <c r="I216" s="7"/>
    </row>
    <row r="217" s="2" customFormat="1" ht="12.75">
      <c r="I217" s="7"/>
    </row>
    <row r="218" s="2" customFormat="1" ht="12.75">
      <c r="I218" s="7"/>
    </row>
    <row r="219" s="2" customFormat="1" ht="12.75">
      <c r="I219" s="7"/>
    </row>
    <row r="220" s="2" customFormat="1" ht="12.75">
      <c r="I220" s="7"/>
    </row>
    <row r="221" s="2" customFormat="1" ht="12.75">
      <c r="I221" s="7"/>
    </row>
    <row r="222" s="2" customFormat="1" ht="12.75">
      <c r="I222" s="7"/>
    </row>
    <row r="223" s="2" customFormat="1" ht="12.75">
      <c r="I223" s="7"/>
    </row>
    <row r="224" s="2" customFormat="1" ht="12.75">
      <c r="I224" s="7"/>
    </row>
    <row r="225" s="2" customFormat="1" ht="12.75">
      <c r="I225" s="7"/>
    </row>
    <row r="226" s="2" customFormat="1" ht="12.75">
      <c r="I226" s="7"/>
    </row>
    <row r="227" s="2" customFormat="1" ht="12.75">
      <c r="I227" s="7"/>
    </row>
    <row r="228" s="2" customFormat="1" ht="12.75">
      <c r="I228" s="7"/>
    </row>
    <row r="229" s="2" customFormat="1" ht="12.75">
      <c r="I229" s="7"/>
    </row>
    <row r="230" s="2" customFormat="1" ht="12.75">
      <c r="I230" s="7"/>
    </row>
    <row r="231" s="2" customFormat="1" ht="12.75">
      <c r="I231" s="7"/>
    </row>
    <row r="232" s="2" customFormat="1" ht="12.75">
      <c r="I232" s="7"/>
    </row>
    <row r="233" s="2" customFormat="1" ht="12.75">
      <c r="I233" s="7"/>
    </row>
    <row r="234" s="2" customFormat="1" ht="12.75">
      <c r="I234" s="7"/>
    </row>
    <row r="235" s="2" customFormat="1" ht="12.75">
      <c r="I235" s="7"/>
    </row>
    <row r="236" s="2" customFormat="1" ht="12.75">
      <c r="I236" s="7"/>
    </row>
    <row r="237" s="2" customFormat="1" ht="12.75">
      <c r="I237" s="7"/>
    </row>
    <row r="238" s="2" customFormat="1" ht="12.75">
      <c r="I238" s="7"/>
    </row>
    <row r="239" s="2" customFormat="1" ht="12.75">
      <c r="I239" s="7"/>
    </row>
    <row r="240" s="2" customFormat="1" ht="12.75">
      <c r="I240" s="7"/>
    </row>
    <row r="241" s="2" customFormat="1" ht="12.75">
      <c r="I241" s="7"/>
    </row>
    <row r="242" s="2" customFormat="1" ht="12.75">
      <c r="I242" s="7"/>
    </row>
    <row r="243" s="2" customFormat="1" ht="12.75">
      <c r="I243" s="7"/>
    </row>
    <row r="244" s="2" customFormat="1" ht="12.75">
      <c r="I244" s="7"/>
    </row>
    <row r="245" s="2" customFormat="1" ht="12.75">
      <c r="I245" s="7"/>
    </row>
    <row r="246" s="2" customFormat="1" ht="12.75">
      <c r="I246" s="7"/>
    </row>
    <row r="247" s="2" customFormat="1" ht="12.75">
      <c r="I247" s="7"/>
    </row>
  </sheetData>
  <sheetProtection/>
  <mergeCells count="1">
    <mergeCell ref="B1:K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.88671875" style="3" customWidth="1"/>
    <col min="2" max="7" width="8.99609375" style="3" customWidth="1"/>
    <col min="8" max="9" width="9.88671875" style="3" customWidth="1"/>
    <col min="10" max="10" width="9.99609375" style="3" customWidth="1"/>
    <col min="11" max="11" width="8.99609375" style="3" customWidth="1"/>
    <col min="12" max="12" width="8.88671875" style="4" customWidth="1"/>
    <col min="13" max="16384" width="8.99609375" style="3" customWidth="1"/>
  </cols>
  <sheetData>
    <row r="1" spans="2:12" ht="20.25"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3" ht="14.25"/>
    <row r="4" ht="14.25"/>
    <row r="5" ht="14.25"/>
    <row r="6" ht="14.25"/>
    <row r="7" ht="14.25"/>
    <row r="8" ht="14.25"/>
    <row r="9" ht="14.25"/>
    <row r="10" ht="16.5">
      <c r="M10"/>
    </row>
    <row r="11" ht="18" customHeight="1">
      <c r="B11" s="18" t="s">
        <v>11</v>
      </c>
    </row>
    <row r="12" ht="18" customHeight="1">
      <c r="B12" s="18" t="s">
        <v>12</v>
      </c>
    </row>
    <row r="13" ht="18" customHeight="1">
      <c r="B13" s="18" t="s">
        <v>23</v>
      </c>
    </row>
    <row r="14" spans="2:16" ht="18" customHeight="1">
      <c r="B14" s="18" t="s">
        <v>13</v>
      </c>
      <c r="P14"/>
    </row>
    <row r="15" ht="18" customHeight="1">
      <c r="B15" s="18" t="s">
        <v>15</v>
      </c>
    </row>
    <row r="16" spans="2:13" ht="18" customHeight="1">
      <c r="B16" s="18" t="s">
        <v>16</v>
      </c>
      <c r="M16"/>
    </row>
    <row r="17" spans="2:12" ht="18" customHeight="1">
      <c r="B17" s="18" t="s">
        <v>17</v>
      </c>
      <c r="L17" s="5"/>
    </row>
    <row r="18" spans="2:12" s="2" customFormat="1" ht="18" customHeight="1">
      <c r="B18" s="18" t="s">
        <v>18</v>
      </c>
      <c r="L18" s="5"/>
    </row>
    <row r="19" spans="2:14" s="2" customFormat="1" ht="18" customHeight="1">
      <c r="B19" s="18" t="s">
        <v>19</v>
      </c>
      <c r="K19" s="1"/>
      <c r="L19" s="8"/>
      <c r="N19"/>
    </row>
    <row r="20" spans="2:12" s="2" customFormat="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6"/>
    </row>
    <row r="21" spans="2:12" s="2" customFormat="1" ht="18.75" thickBot="1">
      <c r="B21" s="15" t="s">
        <v>0</v>
      </c>
      <c r="C21" s="16" t="s">
        <v>2</v>
      </c>
      <c r="D21" s="16" t="s">
        <v>24</v>
      </c>
      <c r="E21" s="16" t="s">
        <v>3</v>
      </c>
      <c r="F21" s="17" t="s">
        <v>5</v>
      </c>
      <c r="G21" s="14" t="s">
        <v>6</v>
      </c>
      <c r="H21" s="14" t="s">
        <v>7</v>
      </c>
      <c r="I21" s="14" t="s">
        <v>8</v>
      </c>
      <c r="J21" s="14" t="s">
        <v>9</v>
      </c>
      <c r="K21" s="20"/>
      <c r="L21" s="21"/>
    </row>
    <row r="22" spans="2:12" s="2" customFormat="1" ht="13.5" thickTop="1">
      <c r="B22" s="9">
        <v>4.8</v>
      </c>
      <c r="C22" s="9">
        <v>0.7</v>
      </c>
      <c r="D22" s="9">
        <v>0.4</v>
      </c>
      <c r="E22" s="9">
        <v>0.25</v>
      </c>
      <c r="F22" s="10">
        <v>0.018</v>
      </c>
      <c r="G22" s="11">
        <f aca="true" t="shared" si="0" ref="G22:G27">(80/SQRT(B22))*LN((1.9*(2*C22+F22))/(0.8*E22+F22))*(1-C22/(4*D22))</f>
        <v>51.64396979867167</v>
      </c>
      <c r="H22" s="12">
        <f aca="true" t="shared" si="1" ref="H22:H27">1.11*B22/LN(2*(C22-F22)/(0.268*E22+0.335*F22))</f>
        <v>1.8201032104269648</v>
      </c>
      <c r="I22" s="12">
        <f aca="true" t="shared" si="2" ref="I22:I27">0.0334*SQRT(B22)</f>
        <v>0.07317573368269019</v>
      </c>
      <c r="J22" s="13">
        <f aca="true" t="shared" si="3" ref="J22:J27">H22*G22*G22*0.001</f>
        <v>4.854396574640506</v>
      </c>
      <c r="K22" s="20"/>
      <c r="L22" s="21"/>
    </row>
    <row r="23" spans="2:12" s="2" customFormat="1" ht="12.75">
      <c r="B23" s="9">
        <v>4.8</v>
      </c>
      <c r="C23" s="9">
        <v>0.7</v>
      </c>
      <c r="D23" s="9">
        <v>0.4</v>
      </c>
      <c r="E23" s="9">
        <v>0.25</v>
      </c>
      <c r="F23" s="10">
        <v>0.035</v>
      </c>
      <c r="G23" s="11">
        <f t="shared" si="0"/>
        <v>50.34642128508085</v>
      </c>
      <c r="H23" s="12">
        <f t="shared" si="1"/>
        <v>1.8847011074795006</v>
      </c>
      <c r="I23" s="12">
        <f t="shared" si="2"/>
        <v>0.07317573368269019</v>
      </c>
      <c r="J23" s="13">
        <f t="shared" si="3"/>
        <v>4.777269005321219</v>
      </c>
      <c r="K23" s="20"/>
      <c r="L23" s="21"/>
    </row>
    <row r="24" spans="2:12" s="2" customFormat="1" ht="12.75">
      <c r="B24" s="9">
        <v>4.65</v>
      </c>
      <c r="C24" s="9">
        <v>0.7</v>
      </c>
      <c r="D24" s="9">
        <v>0.4</v>
      </c>
      <c r="E24" s="9">
        <v>0.25</v>
      </c>
      <c r="F24" s="10">
        <v>0.018</v>
      </c>
      <c r="G24" s="11">
        <f t="shared" si="0"/>
        <v>52.47032578580243</v>
      </c>
      <c r="H24" s="12">
        <f t="shared" si="1"/>
        <v>1.7632249851011226</v>
      </c>
      <c r="I24" s="12">
        <f t="shared" si="2"/>
        <v>0.07202328790051174</v>
      </c>
      <c r="J24" s="13">
        <f t="shared" si="3"/>
        <v>4.854396574640506</v>
      </c>
      <c r="K24" s="20"/>
      <c r="L24" s="21"/>
    </row>
    <row r="25" spans="2:12" s="2" customFormat="1" ht="12.75">
      <c r="B25" s="9">
        <v>4.65</v>
      </c>
      <c r="C25" s="9">
        <v>0.7</v>
      </c>
      <c r="D25" s="9">
        <v>0.4</v>
      </c>
      <c r="E25" s="9">
        <v>0.25</v>
      </c>
      <c r="F25" s="10">
        <v>0.035</v>
      </c>
      <c r="G25" s="11">
        <f t="shared" si="0"/>
        <v>51.152015177682884</v>
      </c>
      <c r="H25" s="12">
        <f t="shared" si="1"/>
        <v>1.8258041978707664</v>
      </c>
      <c r="I25" s="12">
        <f t="shared" si="2"/>
        <v>0.07202328790051174</v>
      </c>
      <c r="J25" s="13">
        <f t="shared" si="3"/>
        <v>4.777269005321217</v>
      </c>
      <c r="K25" s="20"/>
      <c r="L25" s="21"/>
    </row>
    <row r="26" spans="2:12" s="2" customFormat="1" ht="12.75">
      <c r="B26" s="9">
        <v>4.5</v>
      </c>
      <c r="C26" s="9">
        <v>0.7</v>
      </c>
      <c r="D26" s="9">
        <v>0.4</v>
      </c>
      <c r="E26" s="9">
        <v>0.25</v>
      </c>
      <c r="F26" s="10">
        <v>0.018</v>
      </c>
      <c r="G26" s="11">
        <f t="shared" si="0"/>
        <v>53.33766265661179</v>
      </c>
      <c r="H26" s="12">
        <f t="shared" si="1"/>
        <v>1.7063467597752795</v>
      </c>
      <c r="I26" s="12">
        <f t="shared" si="2"/>
        <v>0.07085209947489206</v>
      </c>
      <c r="J26" s="13">
        <f t="shared" si="3"/>
        <v>4.854396574640508</v>
      </c>
      <c r="K26" s="20"/>
      <c r="L26" s="21"/>
    </row>
    <row r="27" spans="2:12" s="2" customFormat="1" ht="12.75">
      <c r="B27" s="9">
        <v>4.5</v>
      </c>
      <c r="C27" s="9">
        <v>0.7</v>
      </c>
      <c r="D27" s="9">
        <v>0.4</v>
      </c>
      <c r="E27" s="9">
        <v>0.25</v>
      </c>
      <c r="F27" s="10">
        <v>0.035</v>
      </c>
      <c r="G27" s="11">
        <f t="shared" si="0"/>
        <v>51.99756031420287</v>
      </c>
      <c r="H27" s="12">
        <f t="shared" si="1"/>
        <v>1.7669072882620316</v>
      </c>
      <c r="I27" s="12">
        <f t="shared" si="2"/>
        <v>0.07085209947489206</v>
      </c>
      <c r="J27" s="13">
        <f t="shared" si="3"/>
        <v>4.777269005321219</v>
      </c>
      <c r="K27" s="20"/>
      <c r="L27" s="21"/>
    </row>
    <row r="28" spans="2:12" s="2" customFormat="1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2:12" s="2" customFormat="1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2:12" s="2" customFormat="1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2:12" s="2" customFormat="1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</row>
    <row r="32" spans="2:12" s="2" customFormat="1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2:12" s="2" customFormat="1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2:12" s="2" customFormat="1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</row>
    <row r="35" spans="2:12" s="2" customFormat="1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2:12" s="2" customFormat="1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2:12" s="2" customFormat="1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</row>
    <row r="38" spans="2:12" s="2" customFormat="1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2:12" s="2" customFormat="1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2:12" s="2" customFormat="1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/>
    </row>
    <row r="41" spans="2:12" s="2" customFormat="1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2:12" s="2" customFormat="1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2:12" s="2" customFormat="1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2:12" s="2" customFormat="1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2:12" s="2" customFormat="1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2:12" s="2" customFormat="1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2:12" s="2" customFormat="1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2:12" s="2" customFormat="1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2:12" s="2" customFormat="1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2:12" s="2" customFormat="1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</row>
    <row r="51" spans="2:12" s="2" customFormat="1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</row>
    <row r="52" spans="2:12" s="2" customFormat="1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/>
    </row>
    <row r="53" spans="2:12" s="2" customFormat="1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</row>
    <row r="54" spans="2:12" s="2" customFormat="1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</row>
    <row r="55" spans="2:12" s="2" customFormat="1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</row>
    <row r="56" spans="2:12" s="2" customFormat="1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2:12" s="2" customFormat="1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1"/>
    </row>
    <row r="58" spans="2:12" s="2" customFormat="1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1"/>
    </row>
    <row r="59" spans="2:12" s="2" customFormat="1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1"/>
    </row>
    <row r="60" spans="2:12" s="2" customFormat="1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/>
    </row>
    <row r="61" spans="2:12" s="2" customFormat="1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1"/>
    </row>
    <row r="62" spans="2:12" s="2" customFormat="1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/>
    </row>
    <row r="63" spans="2:12" s="2" customFormat="1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/>
    </row>
    <row r="64" spans="2:12" s="2" customFormat="1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/>
    </row>
    <row r="65" spans="2:12" s="2" customFormat="1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</row>
    <row r="66" spans="2:12" s="2" customFormat="1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/>
    </row>
    <row r="67" spans="2:12" s="2" customFormat="1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1"/>
    </row>
    <row r="68" spans="2:12" s="2" customFormat="1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/>
    </row>
    <row r="69" spans="2:12" s="2" customFormat="1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</row>
    <row r="70" spans="2:12" s="2" customFormat="1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/>
    </row>
    <row r="71" spans="2:12" s="2" customFormat="1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/>
    </row>
    <row r="72" spans="2:12" s="2" customFormat="1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</row>
    <row r="73" spans="2:12" s="2" customFormat="1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/>
    </row>
    <row r="74" spans="2:12" s="2" customFormat="1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</row>
    <row r="75" spans="2:12" s="2" customFormat="1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</row>
    <row r="76" spans="2:12" s="2" customFormat="1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1"/>
    </row>
    <row r="77" spans="2:12" ht="14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</row>
    <row r="78" spans="2:12" ht="14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</row>
    <row r="79" spans="2:12" ht="14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</row>
    <row r="80" spans="2:12" ht="14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3"/>
    </row>
    <row r="81" spans="2:12" ht="14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</row>
    <row r="82" spans="2:12" ht="14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</row>
    <row r="83" spans="2:12" ht="14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</row>
    <row r="84" spans="2:12" ht="14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3"/>
    </row>
    <row r="85" spans="2:12" ht="14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3"/>
    </row>
    <row r="86" spans="2:12" ht="14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3"/>
    </row>
  </sheetData>
  <sheetProtection/>
  <mergeCells count="1">
    <mergeCell ref="B1:L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26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2.21484375" style="3" customWidth="1"/>
    <col min="2" max="7" width="8.99609375" style="3" customWidth="1"/>
    <col min="8" max="8" width="9.6640625" style="3" customWidth="1"/>
    <col min="9" max="9" width="10.21484375" style="3" customWidth="1"/>
    <col min="10" max="10" width="9.4453125" style="3" customWidth="1"/>
    <col min="11" max="11" width="8.99609375" style="3" customWidth="1"/>
    <col min="12" max="12" width="9.99609375" style="3" customWidth="1"/>
    <col min="13" max="13" width="8.88671875" style="4" customWidth="1"/>
    <col min="14" max="16384" width="8.99609375" style="3" customWidth="1"/>
  </cols>
  <sheetData>
    <row r="1" spans="2:14" ht="20.25"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ht="14.25"/>
    <row r="4" ht="14.25"/>
    <row r="5" ht="14.25"/>
    <row r="6" ht="14.25"/>
    <row r="7" ht="14.25"/>
    <row r="8" ht="14.25"/>
    <row r="9" ht="14.25">
      <c r="E9" s="24"/>
    </row>
    <row r="10" ht="14.25"/>
    <row r="12" spans="2:16" ht="18" customHeight="1">
      <c r="B12" s="18" t="s">
        <v>11</v>
      </c>
      <c r="P12"/>
    </row>
    <row r="13" spans="2:13" ht="18" customHeight="1">
      <c r="B13" s="18" t="s">
        <v>22</v>
      </c>
      <c r="M13"/>
    </row>
    <row r="14" spans="2:13" s="2" customFormat="1" ht="18" customHeight="1">
      <c r="B14" s="18" t="s">
        <v>13</v>
      </c>
      <c r="M14" s="5"/>
    </row>
    <row r="15" spans="2:13" s="2" customFormat="1" ht="18" customHeight="1">
      <c r="B15" s="18" t="s">
        <v>15</v>
      </c>
      <c r="L15" s="1"/>
      <c r="M15" s="8"/>
    </row>
    <row r="16" spans="2:13" s="2" customFormat="1" ht="18" customHeight="1">
      <c r="B16" s="18" t="s">
        <v>28</v>
      </c>
      <c r="L16" s="1"/>
      <c r="M16" s="8"/>
    </row>
    <row r="17" spans="2:14" s="2" customFormat="1" ht="18" customHeight="1">
      <c r="B17" s="18" t="s">
        <v>16</v>
      </c>
      <c r="L17" s="20"/>
      <c r="M17" s="7"/>
      <c r="N17"/>
    </row>
    <row r="18" spans="2:13" s="2" customFormat="1" ht="18" customHeight="1">
      <c r="B18" s="18" t="s">
        <v>17</v>
      </c>
      <c r="L18" s="20"/>
      <c r="M18" s="7"/>
    </row>
    <row r="19" spans="2:13" s="2" customFormat="1" ht="18" customHeight="1">
      <c r="B19" s="18" t="s">
        <v>18</v>
      </c>
      <c r="L19" s="20"/>
      <c r="M19" s="7"/>
    </row>
    <row r="20" spans="2:13" s="2" customFormat="1" ht="18" customHeight="1">
      <c r="B20" s="18" t="s">
        <v>19</v>
      </c>
      <c r="L20" s="20"/>
      <c r="M20" s="7"/>
    </row>
    <row r="21" spans="12:13" s="2" customFormat="1" ht="12.75">
      <c r="L21" s="20"/>
      <c r="M21" s="7"/>
    </row>
    <row r="22" spans="2:13" s="2" customFormat="1" ht="18.75" thickBot="1">
      <c r="B22" s="15" t="s">
        <v>0</v>
      </c>
      <c r="C22" s="16" t="s">
        <v>2</v>
      </c>
      <c r="D22" s="16" t="s">
        <v>29</v>
      </c>
      <c r="E22" s="16" t="s">
        <v>3</v>
      </c>
      <c r="F22" s="17" t="s">
        <v>5</v>
      </c>
      <c r="G22" s="14" t="s">
        <v>6</v>
      </c>
      <c r="H22" s="14" t="s">
        <v>7</v>
      </c>
      <c r="I22" s="14" t="s">
        <v>8</v>
      </c>
      <c r="J22" s="14" t="s">
        <v>9</v>
      </c>
      <c r="L22" s="20"/>
      <c r="M22" s="7"/>
    </row>
    <row r="23" spans="2:13" s="2" customFormat="1" ht="13.5" thickTop="1">
      <c r="B23" s="9">
        <v>4.8</v>
      </c>
      <c r="C23" s="9">
        <v>0.3</v>
      </c>
      <c r="D23" s="9">
        <v>0.2</v>
      </c>
      <c r="E23" s="9">
        <v>0.25</v>
      </c>
      <c r="F23" s="10">
        <v>0.018</v>
      </c>
      <c r="G23" s="11">
        <f>(80/SQRT(B23))*LN((1.9*(2*C23+F23))/(0.8*E23+F23))*(1-C23/(4*(C23+D23+F23)))</f>
        <v>52.583081676433096</v>
      </c>
      <c r="H23" s="12">
        <f>1.11*B23/LN(2*(C23-F23)/(0.268*E23+0.335*F23))</f>
        <v>2.6064190734102093</v>
      </c>
      <c r="I23" s="12">
        <f>0.0334*SQRT(B23)</f>
        <v>0.07317573368269019</v>
      </c>
      <c r="J23" s="13">
        <f aca="true" t="shared" si="0" ref="J23:J28">H23*G23*G23*0.001</f>
        <v>7.206697857004996</v>
      </c>
      <c r="L23" s="20"/>
      <c r="M23" s="7"/>
    </row>
    <row r="24" spans="2:13" s="2" customFormat="1" ht="12.75">
      <c r="B24" s="9">
        <v>4.8</v>
      </c>
      <c r="C24" s="9">
        <v>0.3</v>
      </c>
      <c r="D24" s="9">
        <v>0.2</v>
      </c>
      <c r="E24" s="9">
        <v>0.25</v>
      </c>
      <c r="F24" s="10">
        <v>0.035</v>
      </c>
      <c r="G24" s="11">
        <f>(80/SQRT(B24))*LN((1.9*(2*C24+F24))/(0.8*E24+F24))*(1-C24/(4*(C24+D24+F24)))</f>
        <v>51.36040154843819</v>
      </c>
      <c r="H24" s="12">
        <f>1.11*B24/LN(2*(C24-F24)/(0.268*E24+0.335*F24))</f>
        <v>2.7940398689100006</v>
      </c>
      <c r="I24" s="12">
        <f>0.0334*SQRT(B24)</f>
        <v>0.07317573368269019</v>
      </c>
      <c r="J24" s="13">
        <f t="shared" si="0"/>
        <v>7.370372196956552</v>
      </c>
      <c r="K24" s="20"/>
      <c r="L24" s="20"/>
      <c r="M24" s="7"/>
    </row>
    <row r="25" spans="2:13" s="2" customFormat="1" ht="12.75">
      <c r="B25" s="9">
        <v>4.65</v>
      </c>
      <c r="C25" s="9">
        <v>0.3</v>
      </c>
      <c r="D25" s="9">
        <v>0.2</v>
      </c>
      <c r="E25" s="9">
        <v>0.25</v>
      </c>
      <c r="F25" s="10">
        <v>0.018</v>
      </c>
      <c r="G25" s="11">
        <f>(80/SQRT(B25))*LN((1.9*(2*C25+F25))/(0.8*E25+F25))*(1-C25/(4*(C25+D25+F25)))</f>
        <v>53.42446440774714</v>
      </c>
      <c r="H25" s="12">
        <f>1.11*B25/LN(2*(C25-F25)/(0.268*E25+0.335*F25))</f>
        <v>2.5249684773661407</v>
      </c>
      <c r="I25" s="12">
        <f>0.0334*SQRT(B25)</f>
        <v>0.07202328790051174</v>
      </c>
      <c r="J25" s="13">
        <f t="shared" si="0"/>
        <v>7.206697857004995</v>
      </c>
      <c r="K25" s="20"/>
      <c r="L25" s="20"/>
      <c r="M25" s="7"/>
    </row>
    <row r="26" spans="2:13" s="2" customFormat="1" ht="12.75">
      <c r="B26" s="9">
        <v>4.65</v>
      </c>
      <c r="C26" s="9">
        <v>0.3</v>
      </c>
      <c r="D26" s="9">
        <v>0.2</v>
      </c>
      <c r="E26" s="9">
        <v>0.25</v>
      </c>
      <c r="F26" s="10">
        <v>0.035</v>
      </c>
      <c r="G26" s="11">
        <f>(80/SQRT(B26))*LN((1.9*(2*C26+F26))/(0.8*E26+F26))*(1-C26/(4*(C26+D26+F26)))</f>
        <v>52.18222015545945</v>
      </c>
      <c r="H26" s="12">
        <f>1.11*B26/LN(2*(C26-F26)/(0.268*E26+0.335*F26))</f>
        <v>2.7067261230065633</v>
      </c>
      <c r="I26" s="12">
        <f>0.0334*SQRT(B26)</f>
        <v>0.07202328790051174</v>
      </c>
      <c r="J26" s="13">
        <f t="shared" si="0"/>
        <v>7.370372196956553</v>
      </c>
      <c r="K26" s="20"/>
      <c r="L26" s="20"/>
      <c r="M26" s="7"/>
    </row>
    <row r="27" spans="2:13" s="2" customFormat="1" ht="12.75">
      <c r="B27" s="9">
        <v>4.5</v>
      </c>
      <c r="C27" s="9">
        <v>0.3</v>
      </c>
      <c r="D27" s="9">
        <v>0.2</v>
      </c>
      <c r="E27" s="9">
        <v>0.25</v>
      </c>
      <c r="F27" s="10">
        <v>0.018</v>
      </c>
      <c r="G27" s="11">
        <f>(80/SQRT(B27))*LN((1.9*(2*C27+F27))/(0.8*E27+F27))*(1-C27/(4*(C27+D27+F27)))</f>
        <v>54.307573233357274</v>
      </c>
      <c r="H27" s="12">
        <f>1.11*B27/LN(2*(C27-F27)/(0.268*E27+0.335*F27))</f>
        <v>2.4435178813220713</v>
      </c>
      <c r="I27" s="12">
        <f>0.0334*SQRT(B27)</f>
        <v>0.07085209947489206</v>
      </c>
      <c r="J27" s="13">
        <f t="shared" si="0"/>
        <v>7.206697857004997</v>
      </c>
      <c r="K27" s="20"/>
      <c r="L27" s="20"/>
      <c r="M27" s="7"/>
    </row>
    <row r="28" spans="2:13" s="2" customFormat="1" ht="12.75">
      <c r="B28" s="9">
        <v>4.5</v>
      </c>
      <c r="C28" s="9">
        <v>0.3</v>
      </c>
      <c r="D28" s="9">
        <v>0.2</v>
      </c>
      <c r="E28" s="9">
        <v>0.25</v>
      </c>
      <c r="F28" s="10">
        <v>0.035</v>
      </c>
      <c r="G28" s="11">
        <f>(80/SQRT(B28))*LN((1.9*(2*C28+F28))/(0.8*E28+F28))*(1-C28/(4*(C28+D28+F28)))</f>
        <v>53.04479462710047</v>
      </c>
      <c r="H28" s="12">
        <f>1.11*B28/LN(2*(C28-F28)/(0.268*E28+0.335*F28))</f>
        <v>2.6194123771031252</v>
      </c>
      <c r="I28" s="12">
        <f>0.0334*SQRT(B28)</f>
        <v>0.07085209947489206</v>
      </c>
      <c r="J28" s="13">
        <f t="shared" si="0"/>
        <v>7.370372196956553</v>
      </c>
      <c r="K28" s="20"/>
      <c r="L28" s="20"/>
      <c r="M28" s="7"/>
    </row>
    <row r="29" spans="2:13" s="2" customFormat="1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7"/>
    </row>
    <row r="30" spans="2:13" s="2" customFormat="1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7"/>
    </row>
    <row r="31" spans="2:13" s="2" customFormat="1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7"/>
    </row>
    <row r="32" spans="2:13" s="2" customFormat="1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7"/>
    </row>
    <row r="33" spans="12:13" s="2" customFormat="1" ht="12.75">
      <c r="L33" s="20"/>
      <c r="M33" s="7"/>
    </row>
    <row r="34" spans="12:13" s="2" customFormat="1" ht="12.75">
      <c r="L34" s="20"/>
      <c r="M34" s="7"/>
    </row>
    <row r="35" spans="12:13" s="2" customFormat="1" ht="12.75">
      <c r="L35" s="20"/>
      <c r="M35" s="7"/>
    </row>
    <row r="36" spans="12:13" s="2" customFormat="1" ht="12.75">
      <c r="L36" s="20"/>
      <c r="M36" s="7"/>
    </row>
    <row r="37" spans="12:13" s="2" customFormat="1" ht="12.75">
      <c r="L37" s="20"/>
      <c r="M37" s="7"/>
    </row>
    <row r="38" spans="12:13" s="2" customFormat="1" ht="12.75">
      <c r="L38" s="20"/>
      <c r="M38" s="7"/>
    </row>
    <row r="39" spans="12:13" s="2" customFormat="1" ht="12.75">
      <c r="L39" s="20"/>
      <c r="M39" s="7"/>
    </row>
    <row r="40" spans="12:13" s="2" customFormat="1" ht="12.75">
      <c r="L40" s="20"/>
      <c r="M40" s="7"/>
    </row>
    <row r="41" spans="12:13" s="2" customFormat="1" ht="12.75">
      <c r="L41" s="20"/>
      <c r="M41" s="7"/>
    </row>
    <row r="42" spans="2:13" s="2" customFormat="1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7"/>
    </row>
    <row r="43" spans="2:13" s="2" customFormat="1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7"/>
    </row>
    <row r="44" spans="2:13" s="2" customFormat="1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7"/>
    </row>
    <row r="45" s="2" customFormat="1" ht="12.75">
      <c r="M45" s="7"/>
    </row>
    <row r="46" s="2" customFormat="1" ht="12.75">
      <c r="M46" s="7"/>
    </row>
    <row r="47" s="2" customFormat="1" ht="12.75">
      <c r="M47" s="7"/>
    </row>
    <row r="48" s="2" customFormat="1" ht="12.75">
      <c r="M48" s="7"/>
    </row>
    <row r="49" s="2" customFormat="1" ht="12.75">
      <c r="M49" s="7"/>
    </row>
    <row r="50" s="2" customFormat="1" ht="12.75">
      <c r="M50" s="7"/>
    </row>
    <row r="51" s="2" customFormat="1" ht="12.75">
      <c r="M51" s="7"/>
    </row>
    <row r="52" s="2" customFormat="1" ht="12.75">
      <c r="M52" s="7"/>
    </row>
    <row r="53" s="2" customFormat="1" ht="12.75">
      <c r="M53" s="7"/>
    </row>
    <row r="54" s="2" customFormat="1" ht="12.75">
      <c r="M54" s="7"/>
    </row>
    <row r="55" s="2" customFormat="1" ht="12.75">
      <c r="M55" s="7"/>
    </row>
    <row r="56" s="2" customFormat="1" ht="12.75">
      <c r="M56" s="7"/>
    </row>
    <row r="57" s="2" customFormat="1" ht="12.75">
      <c r="M57" s="7"/>
    </row>
    <row r="58" s="2" customFormat="1" ht="12.75">
      <c r="M58" s="7"/>
    </row>
    <row r="59" s="2" customFormat="1" ht="12.75">
      <c r="M59" s="7"/>
    </row>
    <row r="60" s="2" customFormat="1" ht="12.75">
      <c r="M60" s="7"/>
    </row>
    <row r="61" s="2" customFormat="1" ht="12.75">
      <c r="M61" s="7"/>
    </row>
    <row r="62" s="2" customFormat="1" ht="12.75">
      <c r="M62" s="7"/>
    </row>
    <row r="63" s="2" customFormat="1" ht="12.75">
      <c r="M63" s="7"/>
    </row>
    <row r="64" s="2" customFormat="1" ht="12.75">
      <c r="M64" s="7"/>
    </row>
    <row r="65" s="2" customFormat="1" ht="12.75">
      <c r="M65" s="7"/>
    </row>
    <row r="66" s="2" customFormat="1" ht="12.75">
      <c r="M66" s="7"/>
    </row>
    <row r="67" s="2" customFormat="1" ht="12.75">
      <c r="M67" s="7"/>
    </row>
    <row r="68" s="2" customFormat="1" ht="12.75">
      <c r="M68" s="7"/>
    </row>
    <row r="69" s="2" customFormat="1" ht="12.75">
      <c r="M69" s="7"/>
    </row>
    <row r="70" s="2" customFormat="1" ht="12.75">
      <c r="M70" s="7"/>
    </row>
    <row r="71" s="2" customFormat="1" ht="12.75">
      <c r="M71" s="7"/>
    </row>
    <row r="72" s="2" customFormat="1" ht="12.75">
      <c r="M72" s="7"/>
    </row>
    <row r="73" s="2" customFormat="1" ht="12.75">
      <c r="M73" s="7"/>
    </row>
    <row r="74" s="2" customFormat="1" ht="12.75">
      <c r="M74" s="7"/>
    </row>
    <row r="75" s="2" customFormat="1" ht="12.75">
      <c r="M75" s="7"/>
    </row>
    <row r="76" s="2" customFormat="1" ht="12.75">
      <c r="M76" s="7"/>
    </row>
    <row r="77" s="2" customFormat="1" ht="12.75">
      <c r="M77" s="7"/>
    </row>
    <row r="78" s="2" customFormat="1" ht="12.75">
      <c r="M78" s="7"/>
    </row>
    <row r="79" s="2" customFormat="1" ht="12.75">
      <c r="M79" s="7"/>
    </row>
    <row r="80" s="2" customFormat="1" ht="12.75">
      <c r="M80" s="7"/>
    </row>
    <row r="81" s="2" customFormat="1" ht="12.75">
      <c r="M81" s="7"/>
    </row>
    <row r="82" s="2" customFormat="1" ht="12.75">
      <c r="M82" s="7"/>
    </row>
    <row r="83" s="2" customFormat="1" ht="12.75">
      <c r="M83" s="7"/>
    </row>
    <row r="84" s="2" customFormat="1" ht="12.75">
      <c r="M84" s="7"/>
    </row>
    <row r="85" s="2" customFormat="1" ht="12.75">
      <c r="M85" s="7"/>
    </row>
    <row r="86" s="2" customFormat="1" ht="12.75">
      <c r="M86" s="7"/>
    </row>
    <row r="87" s="2" customFormat="1" ht="12.75">
      <c r="M87" s="7"/>
    </row>
    <row r="88" s="2" customFormat="1" ht="12.75">
      <c r="M88" s="7"/>
    </row>
    <row r="89" s="2" customFormat="1" ht="12.75">
      <c r="M89" s="7"/>
    </row>
    <row r="90" s="2" customFormat="1" ht="12.75">
      <c r="M90" s="7"/>
    </row>
    <row r="91" s="2" customFormat="1" ht="12.75">
      <c r="M91" s="7"/>
    </row>
    <row r="92" s="2" customFormat="1" ht="12.75">
      <c r="M92" s="7"/>
    </row>
    <row r="93" s="2" customFormat="1" ht="12.75">
      <c r="M93" s="7"/>
    </row>
    <row r="94" s="2" customFormat="1" ht="12.75">
      <c r="M94" s="7"/>
    </row>
    <row r="95" s="2" customFormat="1" ht="12.75">
      <c r="M95" s="7"/>
    </row>
    <row r="96" s="2" customFormat="1" ht="12.75">
      <c r="M96" s="7"/>
    </row>
    <row r="97" s="2" customFormat="1" ht="12.75">
      <c r="M97" s="7"/>
    </row>
    <row r="98" s="2" customFormat="1" ht="12.75">
      <c r="M98" s="7"/>
    </row>
    <row r="99" s="2" customFormat="1" ht="12.75">
      <c r="M99" s="7"/>
    </row>
    <row r="100" s="2" customFormat="1" ht="12.75">
      <c r="M100" s="7"/>
    </row>
    <row r="101" s="2" customFormat="1" ht="12.75">
      <c r="M101" s="7"/>
    </row>
    <row r="102" s="2" customFormat="1" ht="12.75">
      <c r="M102" s="7"/>
    </row>
    <row r="103" s="2" customFormat="1" ht="12.75">
      <c r="M103" s="7"/>
    </row>
    <row r="104" s="2" customFormat="1" ht="12.75">
      <c r="M104" s="7"/>
    </row>
    <row r="105" s="2" customFormat="1" ht="12.75">
      <c r="M105" s="7"/>
    </row>
    <row r="106" s="2" customFormat="1" ht="12.75">
      <c r="M106" s="7"/>
    </row>
    <row r="107" s="2" customFormat="1" ht="12.75">
      <c r="M107" s="7"/>
    </row>
    <row r="108" s="2" customFormat="1" ht="12.75">
      <c r="M108" s="7"/>
    </row>
    <row r="109" s="2" customFormat="1" ht="12.75">
      <c r="M109" s="7"/>
    </row>
    <row r="110" s="2" customFormat="1" ht="12.75">
      <c r="M110" s="7"/>
    </row>
    <row r="111" s="2" customFormat="1" ht="12.75">
      <c r="M111" s="7"/>
    </row>
    <row r="112" s="2" customFormat="1" ht="12.75">
      <c r="M112" s="7"/>
    </row>
    <row r="113" s="2" customFormat="1" ht="12.75">
      <c r="M113" s="7"/>
    </row>
    <row r="114" s="2" customFormat="1" ht="12.75">
      <c r="M114" s="7"/>
    </row>
    <row r="115" s="2" customFormat="1" ht="12.75">
      <c r="M115" s="7"/>
    </row>
    <row r="116" s="2" customFormat="1" ht="12.75">
      <c r="M116" s="7"/>
    </row>
    <row r="117" s="2" customFormat="1" ht="12.75">
      <c r="M117" s="7"/>
    </row>
    <row r="118" s="2" customFormat="1" ht="12.75">
      <c r="M118" s="7"/>
    </row>
    <row r="119" s="2" customFormat="1" ht="12.75">
      <c r="M119" s="7"/>
    </row>
    <row r="120" s="2" customFormat="1" ht="12.75">
      <c r="M120" s="7"/>
    </row>
    <row r="121" s="2" customFormat="1" ht="12.75">
      <c r="M121" s="7"/>
    </row>
    <row r="122" s="2" customFormat="1" ht="12.75">
      <c r="M122" s="7"/>
    </row>
    <row r="123" s="2" customFormat="1" ht="12.75">
      <c r="M123" s="7"/>
    </row>
    <row r="124" s="2" customFormat="1" ht="12.75">
      <c r="M124" s="7"/>
    </row>
    <row r="125" s="2" customFormat="1" ht="12.75">
      <c r="M125" s="7"/>
    </row>
    <row r="126" s="2" customFormat="1" ht="12.75">
      <c r="M126" s="7"/>
    </row>
    <row r="127" s="2" customFormat="1" ht="12.75">
      <c r="M127" s="7"/>
    </row>
    <row r="128" s="2" customFormat="1" ht="12.75">
      <c r="M128" s="7"/>
    </row>
    <row r="129" s="2" customFormat="1" ht="12.75">
      <c r="M129" s="7"/>
    </row>
    <row r="130" s="2" customFormat="1" ht="12.75">
      <c r="M130" s="7"/>
    </row>
    <row r="131" s="2" customFormat="1" ht="12.75">
      <c r="M131" s="7"/>
    </row>
    <row r="132" s="2" customFormat="1" ht="12.75">
      <c r="M132" s="7"/>
    </row>
    <row r="133" s="2" customFormat="1" ht="12.75">
      <c r="M133" s="7"/>
    </row>
    <row r="134" s="2" customFormat="1" ht="12.75">
      <c r="M134" s="7"/>
    </row>
    <row r="135" s="2" customFormat="1" ht="12.75">
      <c r="M135" s="7"/>
    </row>
    <row r="136" s="2" customFormat="1" ht="12.75">
      <c r="M136" s="7"/>
    </row>
    <row r="137" s="2" customFormat="1" ht="12.75">
      <c r="M137" s="7"/>
    </row>
    <row r="138" s="2" customFormat="1" ht="12.75">
      <c r="M138" s="7"/>
    </row>
    <row r="139" s="2" customFormat="1" ht="12.75">
      <c r="M139" s="7"/>
    </row>
    <row r="140" s="2" customFormat="1" ht="12.75">
      <c r="M140" s="7"/>
    </row>
    <row r="141" s="2" customFormat="1" ht="12.75">
      <c r="M141" s="7"/>
    </row>
    <row r="142" s="2" customFormat="1" ht="12.75">
      <c r="M142" s="7"/>
    </row>
    <row r="143" s="2" customFormat="1" ht="12.75">
      <c r="M143" s="7"/>
    </row>
    <row r="144" s="2" customFormat="1" ht="12.75">
      <c r="M144" s="7"/>
    </row>
    <row r="145" s="2" customFormat="1" ht="12.75">
      <c r="M145" s="7"/>
    </row>
    <row r="146" s="2" customFormat="1" ht="12.75">
      <c r="M146" s="7"/>
    </row>
    <row r="147" s="2" customFormat="1" ht="12.75">
      <c r="M147" s="7"/>
    </row>
    <row r="148" s="2" customFormat="1" ht="12.75">
      <c r="M148" s="7"/>
    </row>
    <row r="149" s="2" customFormat="1" ht="12.75">
      <c r="M149" s="7"/>
    </row>
    <row r="150" s="2" customFormat="1" ht="12.75">
      <c r="M150" s="7"/>
    </row>
    <row r="151" s="2" customFormat="1" ht="12.75">
      <c r="M151" s="7"/>
    </row>
    <row r="152" s="2" customFormat="1" ht="12.75">
      <c r="M152" s="7"/>
    </row>
    <row r="153" s="2" customFormat="1" ht="12.75">
      <c r="M153" s="7"/>
    </row>
    <row r="154" s="2" customFormat="1" ht="12.75">
      <c r="M154" s="7"/>
    </row>
    <row r="155" s="2" customFormat="1" ht="12.75">
      <c r="M155" s="7"/>
    </row>
    <row r="156" s="2" customFormat="1" ht="12.75">
      <c r="M156" s="7"/>
    </row>
    <row r="157" s="2" customFormat="1" ht="12.75">
      <c r="M157" s="7"/>
    </row>
    <row r="158" s="2" customFormat="1" ht="12.75">
      <c r="M158" s="7"/>
    </row>
    <row r="159" s="2" customFormat="1" ht="12.75">
      <c r="M159" s="7"/>
    </row>
    <row r="160" s="2" customFormat="1" ht="12.75">
      <c r="M160" s="7"/>
    </row>
    <row r="161" s="2" customFormat="1" ht="12.75">
      <c r="M161" s="7"/>
    </row>
    <row r="162" s="2" customFormat="1" ht="12.75">
      <c r="M162" s="7"/>
    </row>
    <row r="163" s="2" customFormat="1" ht="12.75">
      <c r="M163" s="7"/>
    </row>
    <row r="164" s="2" customFormat="1" ht="12.75">
      <c r="M164" s="7"/>
    </row>
    <row r="165" s="2" customFormat="1" ht="12.75">
      <c r="M165" s="7"/>
    </row>
    <row r="166" s="2" customFormat="1" ht="12.75">
      <c r="M166" s="7"/>
    </row>
    <row r="167" s="2" customFormat="1" ht="12.75">
      <c r="M167" s="7"/>
    </row>
    <row r="168" s="2" customFormat="1" ht="12.75">
      <c r="M168" s="7"/>
    </row>
    <row r="169" s="2" customFormat="1" ht="12.75">
      <c r="M169" s="7"/>
    </row>
    <row r="170" s="2" customFormat="1" ht="12.75">
      <c r="M170" s="7"/>
    </row>
    <row r="171" s="2" customFormat="1" ht="12.75">
      <c r="M171" s="7"/>
    </row>
    <row r="172" s="2" customFormat="1" ht="12.75">
      <c r="M172" s="7"/>
    </row>
    <row r="173" s="2" customFormat="1" ht="12.75">
      <c r="M173" s="7"/>
    </row>
    <row r="174" s="2" customFormat="1" ht="12.75">
      <c r="M174" s="7"/>
    </row>
    <row r="175" s="2" customFormat="1" ht="12.75">
      <c r="M175" s="7"/>
    </row>
    <row r="176" s="2" customFormat="1" ht="12.75">
      <c r="M176" s="7"/>
    </row>
    <row r="177" s="2" customFormat="1" ht="12.75">
      <c r="M177" s="7"/>
    </row>
    <row r="178" s="2" customFormat="1" ht="12.75">
      <c r="M178" s="7"/>
    </row>
    <row r="179" s="2" customFormat="1" ht="12.75">
      <c r="M179" s="7"/>
    </row>
    <row r="180" s="2" customFormat="1" ht="12.75">
      <c r="M180" s="7"/>
    </row>
    <row r="181" s="2" customFormat="1" ht="12.75">
      <c r="M181" s="7"/>
    </row>
    <row r="182" s="2" customFormat="1" ht="12.75">
      <c r="M182" s="7"/>
    </row>
    <row r="183" s="2" customFormat="1" ht="12.75">
      <c r="M183" s="7"/>
    </row>
    <row r="184" s="2" customFormat="1" ht="12.75">
      <c r="M184" s="7"/>
    </row>
    <row r="185" s="2" customFormat="1" ht="12.75">
      <c r="M185" s="7"/>
    </row>
    <row r="186" s="2" customFormat="1" ht="12.75">
      <c r="M186" s="7"/>
    </row>
    <row r="187" s="2" customFormat="1" ht="12.75">
      <c r="M187" s="7"/>
    </row>
    <row r="188" s="2" customFormat="1" ht="12.75">
      <c r="M188" s="7"/>
    </row>
    <row r="189" s="2" customFormat="1" ht="12.75">
      <c r="M189" s="7"/>
    </row>
    <row r="190" s="2" customFormat="1" ht="12.75">
      <c r="M190" s="7"/>
    </row>
    <row r="191" s="2" customFormat="1" ht="12.75">
      <c r="M191" s="7"/>
    </row>
    <row r="192" s="2" customFormat="1" ht="12.75">
      <c r="M192" s="7"/>
    </row>
    <row r="193" s="2" customFormat="1" ht="12.75">
      <c r="M193" s="7"/>
    </row>
    <row r="194" s="2" customFormat="1" ht="12.75">
      <c r="M194" s="7"/>
    </row>
    <row r="195" s="2" customFormat="1" ht="12.75">
      <c r="M195" s="7"/>
    </row>
    <row r="196" s="2" customFormat="1" ht="12.75">
      <c r="M196" s="7"/>
    </row>
    <row r="197" s="2" customFormat="1" ht="12.75">
      <c r="M197" s="7"/>
    </row>
    <row r="198" s="2" customFormat="1" ht="12.75">
      <c r="M198" s="7"/>
    </row>
    <row r="199" s="2" customFormat="1" ht="12.75">
      <c r="M199" s="7"/>
    </row>
    <row r="200" s="2" customFormat="1" ht="12.75">
      <c r="M200" s="7"/>
    </row>
    <row r="201" s="2" customFormat="1" ht="12.75">
      <c r="M201" s="7"/>
    </row>
    <row r="202" s="2" customFormat="1" ht="12.75">
      <c r="M202" s="7"/>
    </row>
    <row r="203" s="2" customFormat="1" ht="12.75">
      <c r="M203" s="7"/>
    </row>
    <row r="204" s="2" customFormat="1" ht="12.75">
      <c r="M204" s="7"/>
    </row>
    <row r="205" s="2" customFormat="1" ht="12.75">
      <c r="M205" s="7"/>
    </row>
    <row r="206" s="2" customFormat="1" ht="12.75">
      <c r="M206" s="7"/>
    </row>
    <row r="207" s="2" customFormat="1" ht="12.75">
      <c r="M207" s="7"/>
    </row>
    <row r="208" s="2" customFormat="1" ht="12.75">
      <c r="M208" s="7"/>
    </row>
    <row r="209" s="2" customFormat="1" ht="12.75">
      <c r="M209" s="7"/>
    </row>
    <row r="210" s="2" customFormat="1" ht="12.75">
      <c r="M210" s="7"/>
    </row>
    <row r="211" s="2" customFormat="1" ht="12.75">
      <c r="M211" s="7"/>
    </row>
    <row r="212" s="2" customFormat="1" ht="12.75">
      <c r="M212" s="7"/>
    </row>
    <row r="213" s="2" customFormat="1" ht="12.75">
      <c r="M213" s="7"/>
    </row>
    <row r="214" s="2" customFormat="1" ht="12.75">
      <c r="M214" s="7"/>
    </row>
    <row r="215" s="2" customFormat="1" ht="12.75">
      <c r="M215" s="7"/>
    </row>
    <row r="216" s="2" customFormat="1" ht="12.75">
      <c r="M216" s="7"/>
    </row>
    <row r="217" s="2" customFormat="1" ht="12.75">
      <c r="M217" s="7"/>
    </row>
    <row r="218" s="2" customFormat="1" ht="12.75">
      <c r="M218" s="7"/>
    </row>
    <row r="219" s="2" customFormat="1" ht="12.75">
      <c r="M219" s="7"/>
    </row>
    <row r="220" s="2" customFormat="1" ht="12.75">
      <c r="M220" s="7"/>
    </row>
    <row r="221" s="2" customFormat="1" ht="12.75">
      <c r="M221" s="7"/>
    </row>
    <row r="222" s="2" customFormat="1" ht="12.75">
      <c r="M222" s="7"/>
    </row>
    <row r="223" s="2" customFormat="1" ht="12.75">
      <c r="M223" s="7"/>
    </row>
    <row r="224" s="2" customFormat="1" ht="12.75">
      <c r="M224" s="7"/>
    </row>
    <row r="225" s="2" customFormat="1" ht="12.75">
      <c r="M225" s="7"/>
    </row>
    <row r="226" s="2" customFormat="1" ht="12.75">
      <c r="M226" s="7"/>
    </row>
  </sheetData>
  <sheetProtection/>
  <mergeCells count="1">
    <mergeCell ref="B1:N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58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2.3359375" style="3" customWidth="1"/>
    <col min="2" max="7" width="8.99609375" style="3" customWidth="1"/>
    <col min="8" max="8" width="9.88671875" style="3" customWidth="1"/>
    <col min="9" max="9" width="10.3359375" style="3" customWidth="1"/>
    <col min="10" max="10" width="10.3359375" style="4" customWidth="1"/>
    <col min="11" max="16384" width="8.99609375" style="3" customWidth="1"/>
  </cols>
  <sheetData>
    <row r="1" spans="2:11" ht="20.25">
      <c r="B1" s="25" t="s">
        <v>30</v>
      </c>
      <c r="C1" s="25"/>
      <c r="D1" s="25"/>
      <c r="E1" s="25"/>
      <c r="F1" s="25"/>
      <c r="G1" s="25"/>
      <c r="H1" s="25"/>
      <c r="I1" s="25"/>
      <c r="J1" s="25"/>
      <c r="K1" s="25"/>
    </row>
    <row r="3" ht="14.25"/>
    <row r="4" ht="14.25"/>
    <row r="5" ht="14.25"/>
    <row r="6" ht="14.25"/>
    <row r="7" ht="14.25"/>
    <row r="8" ht="14.25"/>
    <row r="10" ht="18" customHeight="1">
      <c r="B10" s="18" t="s">
        <v>11</v>
      </c>
    </row>
    <row r="11" spans="2:12" ht="18" customHeight="1">
      <c r="B11" s="18" t="s">
        <v>22</v>
      </c>
      <c r="L11"/>
    </row>
    <row r="12" spans="2:10" ht="18" customHeight="1">
      <c r="B12" s="18" t="s">
        <v>13</v>
      </c>
      <c r="J12" s="5"/>
    </row>
    <row r="13" spans="2:10" ht="18" customHeight="1">
      <c r="B13" s="18" t="s">
        <v>14</v>
      </c>
      <c r="J13" s="5"/>
    </row>
    <row r="14" spans="2:10" s="2" customFormat="1" ht="18" customHeight="1">
      <c r="B14" s="18" t="s">
        <v>15</v>
      </c>
      <c r="J14" s="5"/>
    </row>
    <row r="15" spans="2:13" s="2" customFormat="1" ht="18" customHeight="1">
      <c r="B15" s="18" t="s">
        <v>16</v>
      </c>
      <c r="J15" s="8"/>
      <c r="K15" s="1"/>
      <c r="L15" s="1"/>
      <c r="M15" s="1"/>
    </row>
    <row r="16" spans="2:13" s="2" customFormat="1" ht="18" customHeight="1">
      <c r="B16" s="18" t="s">
        <v>17</v>
      </c>
      <c r="C16" s="1"/>
      <c r="D16" s="1"/>
      <c r="E16" s="1"/>
      <c r="F16" s="1"/>
      <c r="G16" s="1"/>
      <c r="H16" s="1"/>
      <c r="I16" s="1"/>
      <c r="J16" s="6"/>
      <c r="K16" s="1"/>
      <c r="L16" s="1"/>
      <c r="M16" s="1"/>
    </row>
    <row r="17" spans="2:13" s="2" customFormat="1" ht="18" customHeight="1">
      <c r="B17" s="18" t="s">
        <v>18</v>
      </c>
      <c r="C17" s="1"/>
      <c r="D17" s="1"/>
      <c r="E17" s="1"/>
      <c r="F17" s="1"/>
      <c r="G17" s="1"/>
      <c r="H17" s="1"/>
      <c r="I17" s="1"/>
      <c r="J17" s="6"/>
      <c r="K17" s="1"/>
      <c r="L17" s="1"/>
      <c r="M17" s="1"/>
    </row>
    <row r="18" spans="2:13" s="2" customFormat="1" ht="18" customHeight="1">
      <c r="B18" s="18" t="s">
        <v>19</v>
      </c>
      <c r="C18" s="1"/>
      <c r="D18" s="1"/>
      <c r="E18" s="1"/>
      <c r="F18" s="1"/>
      <c r="G18" s="1"/>
      <c r="H18" s="1"/>
      <c r="I18" s="1"/>
      <c r="J18" s="6"/>
      <c r="K18" s="1"/>
      <c r="L18" s="1"/>
      <c r="M18" s="1"/>
    </row>
    <row r="19" spans="2:13" s="2" customFormat="1" ht="18" customHeight="1">
      <c r="B19" s="18" t="s">
        <v>31</v>
      </c>
      <c r="C19" s="1"/>
      <c r="D19" s="1"/>
      <c r="E19" s="1"/>
      <c r="F19" s="1"/>
      <c r="G19" s="1"/>
      <c r="H19" s="1"/>
      <c r="I19" s="1"/>
      <c r="J19" s="6"/>
      <c r="K19" s="1"/>
      <c r="L19" s="1"/>
      <c r="M19" s="1"/>
    </row>
    <row r="20" spans="2:13" s="2" customFormat="1" ht="12.75">
      <c r="B20" s="1"/>
      <c r="C20" s="1"/>
      <c r="D20" s="1"/>
      <c r="E20" s="1"/>
      <c r="F20" s="1"/>
      <c r="G20" s="1"/>
      <c r="H20" s="1"/>
      <c r="I20" s="1"/>
      <c r="J20" s="6"/>
      <c r="K20" s="1"/>
      <c r="L20" s="1"/>
      <c r="M20" s="1"/>
    </row>
    <row r="21" spans="2:13" s="2" customFormat="1" ht="18.75" thickBot="1">
      <c r="B21" s="15" t="s">
        <v>0</v>
      </c>
      <c r="C21" s="16" t="s">
        <v>2</v>
      </c>
      <c r="D21" s="16" t="s">
        <v>3</v>
      </c>
      <c r="E21" s="16" t="s">
        <v>4</v>
      </c>
      <c r="F21" s="17" t="s">
        <v>5</v>
      </c>
      <c r="G21" s="14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"/>
      <c r="M21" s="1"/>
    </row>
    <row r="22" spans="2:13" s="2" customFormat="1" ht="13.5" thickTop="1">
      <c r="B22" s="9">
        <v>4.8</v>
      </c>
      <c r="C22" s="9">
        <v>0.35</v>
      </c>
      <c r="D22" s="9">
        <v>0.25</v>
      </c>
      <c r="E22" s="9">
        <v>0.84</v>
      </c>
      <c r="F22" s="10">
        <v>0.018</v>
      </c>
      <c r="G22" s="11">
        <f>60/SQRT(B22)*LN((1.9*(2*C22+F22))/(0.8*D22+F22))</f>
        <v>50.22145885640924</v>
      </c>
      <c r="H22" s="12">
        <f>0.555*B22/LN(3.81*C22/(0.8*D22+F22))</f>
        <v>1.4709558436585102</v>
      </c>
      <c r="I22" s="12">
        <f>0.0334*SQRT(B22)</f>
        <v>0.07317573368269019</v>
      </c>
      <c r="J22" s="13">
        <f>H22*G22*G22*0.001</f>
        <v>3.710037370638077</v>
      </c>
      <c r="K22" s="11">
        <f>2*G22*(1-0.348*EXP(-2.9*(E22/C22)))</f>
        <v>100.40974286267841</v>
      </c>
      <c r="L22" s="1"/>
      <c r="M22" s="1"/>
    </row>
    <row r="23" spans="2:13" s="2" customFormat="1" ht="12.75">
      <c r="B23" s="9">
        <v>4.8</v>
      </c>
      <c r="C23" s="9">
        <v>0.35</v>
      </c>
      <c r="D23" s="9">
        <v>0.25</v>
      </c>
      <c r="E23" s="9">
        <v>0.84</v>
      </c>
      <c r="F23" s="10">
        <v>0.035</v>
      </c>
      <c r="G23" s="11">
        <f>60/SQRT(B23)*LN((1.9*(2*C23+F23))/(0.8*D23+F23))</f>
        <v>48.80588301927651</v>
      </c>
      <c r="H23" s="12">
        <f>0.555*B23/LN(3.81*C23/(0.8*D23+F23))</f>
        <v>1.5345826941717826</v>
      </c>
      <c r="I23" s="12">
        <f>0.0334*SQRT(B23)</f>
        <v>0.07317573368269019</v>
      </c>
      <c r="J23" s="13">
        <f>H23*G23*G23*0.001</f>
        <v>3.655397795126378</v>
      </c>
      <c r="K23" s="11">
        <f>2*G23*(1-0.348*EXP(-2.9*(E23/C23)))</f>
        <v>97.57952627706484</v>
      </c>
      <c r="L23" s="1"/>
      <c r="M23" s="1"/>
    </row>
    <row r="24" spans="2:13" s="2" customFormat="1" ht="12.75">
      <c r="B24" s="9">
        <v>4.65</v>
      </c>
      <c r="C24" s="9">
        <v>0.35</v>
      </c>
      <c r="D24" s="9">
        <v>0.25</v>
      </c>
      <c r="E24" s="9">
        <v>0.84</v>
      </c>
      <c r="F24" s="10">
        <v>0.018</v>
      </c>
      <c r="G24" s="11">
        <f>60/SQRT(B24)*LN((1.9*(2*C24+F24))/(0.8*D24+F24))</f>
        <v>51.025053223190525</v>
      </c>
      <c r="H24" s="12">
        <f>0.555*B24/LN(3.81*C24/(0.8*D24+F24))</f>
        <v>1.424988473544182</v>
      </c>
      <c r="I24" s="12">
        <f>0.0334*SQRT(B24)</f>
        <v>0.07202328790051174</v>
      </c>
      <c r="J24" s="13">
        <f>H24*G24*G24*0.001</f>
        <v>3.710037370638078</v>
      </c>
      <c r="K24" s="11">
        <f>2*G24*(1-0.348*EXP(-2.9*(E24/C24)))</f>
        <v>102.01640076493304</v>
      </c>
      <c r="L24" s="1"/>
      <c r="M24" s="1"/>
    </row>
    <row r="25" spans="2:13" s="2" customFormat="1" ht="12.75">
      <c r="B25" s="9">
        <v>4.65</v>
      </c>
      <c r="C25" s="9">
        <v>0.35</v>
      </c>
      <c r="D25" s="9">
        <v>0.25</v>
      </c>
      <c r="E25" s="9">
        <v>0.84</v>
      </c>
      <c r="F25" s="10">
        <v>0.035</v>
      </c>
      <c r="G25" s="11">
        <f>60/SQRT(B25)*LN((1.9*(2*C25+F25))/(0.8*D25+F25))</f>
        <v>49.58682673443645</v>
      </c>
      <c r="H25" s="12">
        <f>0.555*B25/LN(3.81*C25/(0.8*D25+F25))</f>
        <v>1.4866269849789147</v>
      </c>
      <c r="I25" s="12">
        <f>0.0334*SQRT(B25)</f>
        <v>0.07202328790051174</v>
      </c>
      <c r="J25" s="13">
        <f>H25*G25*G25*0.001</f>
        <v>3.655397795126377</v>
      </c>
      <c r="K25" s="11">
        <f>2*G25*(1-0.348*EXP(-2.9*(E25/C25)))</f>
        <v>99.14089783844528</v>
      </c>
      <c r="L25" s="1"/>
      <c r="M25" s="1"/>
    </row>
    <row r="26" spans="2:13" s="2" customFormat="1" ht="12.75">
      <c r="B26" s="9">
        <v>4.5</v>
      </c>
      <c r="C26" s="9">
        <v>0.35</v>
      </c>
      <c r="D26" s="9">
        <v>0.25</v>
      </c>
      <c r="E26" s="9">
        <v>0.84</v>
      </c>
      <c r="F26" s="10">
        <v>0.018</v>
      </c>
      <c r="G26" s="11">
        <f>60/SQRT(B26)*LN((1.9*(2*C26+F26))/(0.8*D26+F26))</f>
        <v>51.868499672830396</v>
      </c>
      <c r="H26" s="12">
        <f>0.555*B26/LN(3.81*C26/(0.8*D26+F26))</f>
        <v>1.3790211034298534</v>
      </c>
      <c r="I26" s="12">
        <f>0.0334*SQRT(B26)</f>
        <v>0.07085209947489206</v>
      </c>
      <c r="J26" s="13">
        <f>H26*G26*G26*0.001</f>
        <v>3.7100373706380774</v>
      </c>
      <c r="K26" s="11">
        <f>2*G26*(1-0.348*EXP(-2.9*(E26/C26)))</f>
        <v>103.70273650776602</v>
      </c>
      <c r="L26" s="1"/>
      <c r="M26" s="1"/>
    </row>
    <row r="27" spans="2:13" s="2" customFormat="1" ht="12.75">
      <c r="B27" s="9">
        <v>4.5</v>
      </c>
      <c r="C27" s="9">
        <v>0.35</v>
      </c>
      <c r="D27" s="9">
        <v>0.25</v>
      </c>
      <c r="E27" s="9">
        <v>0.84</v>
      </c>
      <c r="F27" s="10">
        <v>0.035</v>
      </c>
      <c r="G27" s="11">
        <f>60/SQRT(B27)*LN((1.9*(2*C27+F27))/(0.8*D27+F27))</f>
        <v>50.406499234828075</v>
      </c>
      <c r="H27" s="12">
        <f>0.555*B27/LN(3.81*C27/(0.8*D27+F27))</f>
        <v>1.438671275786046</v>
      </c>
      <c r="I27" s="12">
        <f>0.0334*SQRT(B27)</f>
        <v>0.07085209947489206</v>
      </c>
      <c r="J27" s="13">
        <f>H27*G27*G27*0.001</f>
        <v>3.6553977951263774</v>
      </c>
      <c r="K27" s="11">
        <f>2*G27*(1-0.348*EXP(-2.9*(E27/C27)))</f>
        <v>100.77970138716832</v>
      </c>
      <c r="L27" s="1"/>
      <c r="M27" s="1"/>
    </row>
    <row r="28" spans="2:13" s="2" customFormat="1" ht="12.75">
      <c r="B28" s="1"/>
      <c r="C28" s="1"/>
      <c r="D28" s="1"/>
      <c r="E28" s="1"/>
      <c r="F28" s="1"/>
      <c r="G28" s="1"/>
      <c r="H28" s="1"/>
      <c r="I28" s="1"/>
      <c r="J28" s="6"/>
      <c r="K28" s="1"/>
      <c r="L28" s="1"/>
      <c r="M28" s="1"/>
    </row>
    <row r="29" spans="2:13" s="2" customFormat="1" ht="12.75">
      <c r="B29" s="1"/>
      <c r="C29" s="1"/>
      <c r="D29" s="1"/>
      <c r="E29" s="1"/>
      <c r="F29" s="1"/>
      <c r="G29" s="1"/>
      <c r="H29" s="1"/>
      <c r="I29" s="1"/>
      <c r="J29" s="6"/>
      <c r="K29" s="1"/>
      <c r="L29" s="1"/>
      <c r="M29" s="1"/>
    </row>
    <row r="30" spans="2:13" s="2" customFormat="1" ht="12.75">
      <c r="B30" s="1"/>
      <c r="C30" s="1"/>
      <c r="D30" s="1"/>
      <c r="E30" s="1"/>
      <c r="F30" s="1"/>
      <c r="G30" s="1"/>
      <c r="H30" s="1"/>
      <c r="I30" s="1"/>
      <c r="J30" s="6"/>
      <c r="K30" s="1"/>
      <c r="L30" s="1"/>
      <c r="M30" s="1"/>
    </row>
    <row r="31" spans="2:13" s="2" customFormat="1" ht="12.75">
      <c r="B31" s="1"/>
      <c r="C31" s="1"/>
      <c r="D31" s="1"/>
      <c r="E31" s="1"/>
      <c r="F31" s="1"/>
      <c r="G31" s="1"/>
      <c r="H31" s="1"/>
      <c r="I31" s="1"/>
      <c r="J31" s="6"/>
      <c r="K31" s="1"/>
      <c r="L31" s="1"/>
      <c r="M31" s="1"/>
    </row>
    <row r="32" spans="2:13" s="2" customFormat="1" ht="12.75">
      <c r="B32" s="1"/>
      <c r="C32" s="1"/>
      <c r="D32" s="1"/>
      <c r="E32" s="1"/>
      <c r="F32" s="1"/>
      <c r="G32" s="1"/>
      <c r="H32" s="1"/>
      <c r="I32" s="1"/>
      <c r="J32" s="6"/>
      <c r="K32" s="1"/>
      <c r="L32" s="1"/>
      <c r="M32" s="1"/>
    </row>
    <row r="33" spans="2:13" s="2" customFormat="1" ht="12.75">
      <c r="B33" s="1"/>
      <c r="C33" s="1"/>
      <c r="D33" s="1"/>
      <c r="E33" s="1"/>
      <c r="F33" s="1"/>
      <c r="G33" s="1"/>
      <c r="H33" s="1"/>
      <c r="I33" s="1"/>
      <c r="J33" s="6"/>
      <c r="K33" s="1"/>
      <c r="L33" s="1"/>
      <c r="M33" s="1"/>
    </row>
    <row r="34" spans="2:13" s="2" customFormat="1" ht="12.75">
      <c r="B34" s="1"/>
      <c r="C34" s="1"/>
      <c r="D34" s="1"/>
      <c r="E34" s="1"/>
      <c r="F34" s="1"/>
      <c r="G34" s="1"/>
      <c r="H34" s="1"/>
      <c r="I34" s="1"/>
      <c r="J34" s="6"/>
      <c r="K34" s="1"/>
      <c r="L34" s="1"/>
      <c r="M34" s="1"/>
    </row>
    <row r="35" spans="2:13" s="2" customFormat="1" ht="12.75">
      <c r="B35" s="1"/>
      <c r="C35" s="1"/>
      <c r="D35" s="1"/>
      <c r="E35" s="1"/>
      <c r="F35" s="1"/>
      <c r="G35" s="1"/>
      <c r="H35" s="1"/>
      <c r="I35" s="1"/>
      <c r="J35" s="6"/>
      <c r="K35" s="1"/>
      <c r="L35" s="1"/>
      <c r="M35" s="1"/>
    </row>
    <row r="36" spans="2:13" s="2" customFormat="1" ht="12.75">
      <c r="B36" s="1"/>
      <c r="C36" s="1"/>
      <c r="D36" s="1"/>
      <c r="E36" s="1"/>
      <c r="F36" s="1"/>
      <c r="G36" s="1"/>
      <c r="H36" s="1"/>
      <c r="I36" s="1"/>
      <c r="J36" s="6"/>
      <c r="K36" s="1"/>
      <c r="L36" s="1"/>
      <c r="M36" s="1"/>
    </row>
    <row r="37" spans="2:13" s="2" customFormat="1" ht="12.75">
      <c r="B37" s="1"/>
      <c r="C37" s="1"/>
      <c r="D37" s="1"/>
      <c r="E37" s="1"/>
      <c r="F37" s="1"/>
      <c r="G37" s="1"/>
      <c r="H37" s="1"/>
      <c r="I37" s="1"/>
      <c r="J37" s="6"/>
      <c r="K37" s="1"/>
      <c r="L37" s="1"/>
      <c r="M37" s="1"/>
    </row>
    <row r="38" spans="2:13" s="2" customFormat="1" ht="12.75">
      <c r="B38" s="1"/>
      <c r="C38" s="1"/>
      <c r="D38" s="1"/>
      <c r="E38" s="1"/>
      <c r="F38" s="1"/>
      <c r="G38" s="1"/>
      <c r="H38" s="1"/>
      <c r="I38" s="1"/>
      <c r="J38" s="6"/>
      <c r="K38" s="1"/>
      <c r="L38" s="1"/>
      <c r="M38" s="1"/>
    </row>
    <row r="39" spans="2:13" s="2" customFormat="1" ht="12.75">
      <c r="B39" s="1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</row>
    <row r="40" spans="2:13" s="2" customFormat="1" ht="12.75">
      <c r="B40" s="1"/>
      <c r="C40" s="1"/>
      <c r="D40" s="1"/>
      <c r="E40" s="1"/>
      <c r="F40" s="1"/>
      <c r="G40" s="1"/>
      <c r="H40" s="1"/>
      <c r="I40" s="1"/>
      <c r="J40" s="6"/>
      <c r="K40" s="1"/>
      <c r="L40" s="1"/>
      <c r="M40" s="1"/>
    </row>
    <row r="41" spans="2:13" s="2" customFormat="1" ht="12.75">
      <c r="B41" s="1"/>
      <c r="C41" s="1"/>
      <c r="D41" s="1"/>
      <c r="E41" s="1"/>
      <c r="F41" s="1"/>
      <c r="G41" s="1"/>
      <c r="H41" s="1"/>
      <c r="I41" s="1"/>
      <c r="J41" s="6"/>
      <c r="K41" s="1"/>
      <c r="L41" s="1"/>
      <c r="M41" s="1"/>
    </row>
    <row r="42" spans="2:13" s="2" customFormat="1" ht="12.75">
      <c r="B42" s="1"/>
      <c r="C42" s="1"/>
      <c r="D42" s="1"/>
      <c r="E42" s="1"/>
      <c r="F42" s="1"/>
      <c r="G42" s="1"/>
      <c r="H42" s="1"/>
      <c r="I42" s="1"/>
      <c r="J42" s="6"/>
      <c r="K42" s="1"/>
      <c r="L42" s="1"/>
      <c r="M42" s="1"/>
    </row>
    <row r="43" spans="2:13" s="2" customFormat="1" ht="12.75">
      <c r="B43" s="1"/>
      <c r="C43" s="1"/>
      <c r="D43" s="1"/>
      <c r="E43" s="1"/>
      <c r="F43" s="1"/>
      <c r="G43" s="1"/>
      <c r="H43" s="1"/>
      <c r="I43" s="1"/>
      <c r="J43" s="6"/>
      <c r="K43" s="1"/>
      <c r="L43" s="1"/>
      <c r="M43" s="1"/>
    </row>
    <row r="44" spans="2:13" s="2" customFormat="1" ht="12.75">
      <c r="B44" s="20"/>
      <c r="C44" s="20"/>
      <c r="D44" s="20"/>
      <c r="E44" s="20"/>
      <c r="F44" s="20"/>
      <c r="G44" s="20"/>
      <c r="H44" s="20"/>
      <c r="I44" s="20"/>
      <c r="J44" s="21"/>
      <c r="K44" s="20"/>
      <c r="L44" s="20"/>
      <c r="M44" s="20"/>
    </row>
    <row r="45" spans="2:13" s="2" customFormat="1" ht="12.75">
      <c r="B45" s="20"/>
      <c r="C45" s="20"/>
      <c r="D45" s="20"/>
      <c r="E45" s="20"/>
      <c r="F45" s="20"/>
      <c r="G45" s="20"/>
      <c r="H45" s="20"/>
      <c r="I45" s="20"/>
      <c r="J45" s="21"/>
      <c r="K45" s="20"/>
      <c r="L45" s="20"/>
      <c r="M45" s="20"/>
    </row>
    <row r="46" spans="2:13" s="2" customFormat="1" ht="12.75">
      <c r="B46" s="20"/>
      <c r="C46" s="20"/>
      <c r="D46" s="20"/>
      <c r="E46" s="20"/>
      <c r="F46" s="20"/>
      <c r="G46" s="20"/>
      <c r="H46" s="20"/>
      <c r="I46" s="20"/>
      <c r="J46" s="21"/>
      <c r="K46" s="20"/>
      <c r="L46" s="20"/>
      <c r="M46" s="20"/>
    </row>
    <row r="47" spans="2:13" s="2" customFormat="1" ht="12.75">
      <c r="B47" s="20"/>
      <c r="C47" s="20"/>
      <c r="D47" s="20"/>
      <c r="E47" s="20"/>
      <c r="F47" s="20"/>
      <c r="G47" s="20"/>
      <c r="H47" s="20"/>
      <c r="I47" s="20"/>
      <c r="J47" s="21"/>
      <c r="K47" s="20"/>
      <c r="L47" s="20"/>
      <c r="M47" s="20"/>
    </row>
    <row r="48" spans="2:13" s="2" customFormat="1" ht="12.75">
      <c r="B48" s="20"/>
      <c r="C48" s="20"/>
      <c r="D48" s="20"/>
      <c r="E48" s="20"/>
      <c r="F48" s="20"/>
      <c r="G48" s="20"/>
      <c r="H48" s="20"/>
      <c r="I48" s="20"/>
      <c r="J48" s="21"/>
      <c r="K48" s="20"/>
      <c r="L48" s="20"/>
      <c r="M48" s="20"/>
    </row>
    <row r="49" spans="2:13" s="2" customFormat="1" ht="12.75">
      <c r="B49" s="20"/>
      <c r="C49" s="20"/>
      <c r="D49" s="20"/>
      <c r="E49" s="20"/>
      <c r="F49" s="20"/>
      <c r="G49" s="20"/>
      <c r="H49" s="20"/>
      <c r="I49" s="20"/>
      <c r="J49" s="21"/>
      <c r="K49" s="20"/>
      <c r="L49" s="20"/>
      <c r="M49" s="20"/>
    </row>
    <row r="50" spans="2:13" s="2" customFormat="1" ht="12.75">
      <c r="B50" s="20"/>
      <c r="C50" s="20"/>
      <c r="D50" s="20"/>
      <c r="E50" s="20"/>
      <c r="F50" s="20"/>
      <c r="G50" s="20"/>
      <c r="H50" s="20"/>
      <c r="I50" s="20"/>
      <c r="J50" s="21"/>
      <c r="K50" s="20"/>
      <c r="L50" s="20"/>
      <c r="M50" s="20"/>
    </row>
    <row r="51" spans="2:13" s="2" customFormat="1" ht="12.75">
      <c r="B51" s="20"/>
      <c r="C51" s="20"/>
      <c r="D51" s="20"/>
      <c r="E51" s="20"/>
      <c r="F51" s="20"/>
      <c r="G51" s="20"/>
      <c r="H51" s="20"/>
      <c r="I51" s="20"/>
      <c r="J51" s="21"/>
      <c r="K51" s="20"/>
      <c r="L51" s="20"/>
      <c r="M51" s="20"/>
    </row>
    <row r="52" spans="2:13" s="2" customFormat="1" ht="12.75">
      <c r="B52" s="20"/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</row>
    <row r="53" spans="2:13" s="2" customFormat="1" ht="12.75">
      <c r="B53" s="20"/>
      <c r="C53" s="20"/>
      <c r="D53" s="20"/>
      <c r="E53" s="20"/>
      <c r="F53" s="20"/>
      <c r="G53" s="20"/>
      <c r="H53" s="20"/>
      <c r="I53" s="20"/>
      <c r="J53" s="21"/>
      <c r="K53" s="20"/>
      <c r="L53" s="20"/>
      <c r="M53" s="20"/>
    </row>
    <row r="54" spans="2:13" s="2" customFormat="1" ht="12.75">
      <c r="B54" s="20"/>
      <c r="C54" s="20"/>
      <c r="D54" s="20"/>
      <c r="E54" s="20"/>
      <c r="F54" s="20"/>
      <c r="G54" s="20"/>
      <c r="H54" s="20"/>
      <c r="I54" s="20"/>
      <c r="J54" s="21"/>
      <c r="K54" s="20"/>
      <c r="L54" s="20"/>
      <c r="M54" s="20"/>
    </row>
    <row r="55" spans="2:13" s="2" customFormat="1" ht="12.75">
      <c r="B55" s="20"/>
      <c r="C55" s="20"/>
      <c r="D55" s="20"/>
      <c r="E55" s="20"/>
      <c r="F55" s="20"/>
      <c r="G55" s="20"/>
      <c r="H55" s="20"/>
      <c r="I55" s="20"/>
      <c r="J55" s="21"/>
      <c r="K55" s="20"/>
      <c r="L55" s="20"/>
      <c r="M55" s="20"/>
    </row>
    <row r="56" spans="2:13" s="2" customFormat="1" ht="12.75">
      <c r="B56" s="20"/>
      <c r="C56" s="20"/>
      <c r="D56" s="20"/>
      <c r="E56" s="20"/>
      <c r="F56" s="20"/>
      <c r="G56" s="20"/>
      <c r="H56" s="20"/>
      <c r="I56" s="20"/>
      <c r="J56" s="21"/>
      <c r="K56" s="20"/>
      <c r="L56" s="20"/>
      <c r="M56" s="20"/>
    </row>
    <row r="57" spans="2:13" s="2" customFormat="1" ht="12.75"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</row>
    <row r="58" spans="2:13" s="2" customFormat="1" ht="12.75">
      <c r="B58" s="20"/>
      <c r="C58" s="20"/>
      <c r="D58" s="20"/>
      <c r="E58" s="20"/>
      <c r="F58" s="20"/>
      <c r="G58" s="20"/>
      <c r="H58" s="20"/>
      <c r="I58" s="20"/>
      <c r="J58" s="21"/>
      <c r="K58" s="20"/>
      <c r="L58" s="20"/>
      <c r="M58" s="20"/>
    </row>
    <row r="59" spans="2:13" s="2" customFormat="1" ht="12.75">
      <c r="B59" s="20"/>
      <c r="C59" s="20"/>
      <c r="D59" s="20"/>
      <c r="E59" s="20"/>
      <c r="F59" s="20"/>
      <c r="G59" s="20"/>
      <c r="H59" s="20"/>
      <c r="I59" s="20"/>
      <c r="J59" s="21"/>
      <c r="K59" s="20"/>
      <c r="L59" s="20"/>
      <c r="M59" s="20"/>
    </row>
    <row r="60" spans="2:13" s="2" customFormat="1" ht="12.75">
      <c r="B60" s="20"/>
      <c r="C60" s="20"/>
      <c r="D60" s="20"/>
      <c r="E60" s="20"/>
      <c r="F60" s="20"/>
      <c r="G60" s="20"/>
      <c r="H60" s="20"/>
      <c r="I60" s="20"/>
      <c r="J60" s="21"/>
      <c r="K60" s="20"/>
      <c r="L60" s="20"/>
      <c r="M60" s="20"/>
    </row>
    <row r="61" spans="2:13" s="2" customFormat="1" ht="12.75">
      <c r="B61" s="20"/>
      <c r="C61" s="20"/>
      <c r="D61" s="20"/>
      <c r="E61" s="20"/>
      <c r="F61" s="20"/>
      <c r="G61" s="20"/>
      <c r="H61" s="20"/>
      <c r="I61" s="20"/>
      <c r="J61" s="21"/>
      <c r="K61" s="20"/>
      <c r="L61" s="20"/>
      <c r="M61" s="20"/>
    </row>
    <row r="62" spans="2:13" s="2" customFormat="1" ht="12.75">
      <c r="B62" s="20"/>
      <c r="C62" s="20"/>
      <c r="D62" s="20"/>
      <c r="E62" s="20"/>
      <c r="F62" s="20"/>
      <c r="G62" s="20"/>
      <c r="H62" s="20"/>
      <c r="I62" s="20"/>
      <c r="J62" s="21"/>
      <c r="K62" s="20"/>
      <c r="L62" s="20"/>
      <c r="M62" s="20"/>
    </row>
    <row r="63" spans="2:13" s="2" customFormat="1" ht="12.75">
      <c r="B63" s="20"/>
      <c r="C63" s="20"/>
      <c r="D63" s="20"/>
      <c r="E63" s="20"/>
      <c r="F63" s="20"/>
      <c r="G63" s="20"/>
      <c r="H63" s="20"/>
      <c r="I63" s="20"/>
      <c r="J63" s="21"/>
      <c r="K63" s="20"/>
      <c r="L63" s="20"/>
      <c r="M63" s="20"/>
    </row>
    <row r="64" spans="2:13" s="2" customFormat="1" ht="12.75">
      <c r="B64" s="20"/>
      <c r="C64" s="20"/>
      <c r="D64" s="20"/>
      <c r="E64" s="20"/>
      <c r="F64" s="20"/>
      <c r="G64" s="20"/>
      <c r="H64" s="20"/>
      <c r="I64" s="20"/>
      <c r="J64" s="21"/>
      <c r="K64" s="20"/>
      <c r="L64" s="20"/>
      <c r="M64" s="20"/>
    </row>
    <row r="65" spans="2:13" s="2" customFormat="1" ht="12.75">
      <c r="B65" s="20"/>
      <c r="C65" s="20"/>
      <c r="D65" s="20"/>
      <c r="E65" s="20"/>
      <c r="F65" s="20"/>
      <c r="G65" s="20"/>
      <c r="H65" s="20"/>
      <c r="I65" s="20"/>
      <c r="J65" s="21"/>
      <c r="K65" s="20"/>
      <c r="L65" s="20"/>
      <c r="M65" s="20"/>
    </row>
    <row r="66" spans="2:13" s="2" customFormat="1" ht="12.75">
      <c r="B66" s="20"/>
      <c r="C66" s="20"/>
      <c r="D66" s="20"/>
      <c r="E66" s="20"/>
      <c r="F66" s="20"/>
      <c r="G66" s="20"/>
      <c r="H66" s="20"/>
      <c r="I66" s="20"/>
      <c r="J66" s="21"/>
      <c r="K66" s="20"/>
      <c r="L66" s="20"/>
      <c r="M66" s="20"/>
    </row>
    <row r="67" spans="2:13" s="2" customFormat="1" ht="12.75">
      <c r="B67" s="20"/>
      <c r="C67" s="20"/>
      <c r="D67" s="20"/>
      <c r="E67" s="20"/>
      <c r="F67" s="20"/>
      <c r="G67" s="20"/>
      <c r="H67" s="20"/>
      <c r="I67" s="20"/>
      <c r="J67" s="21"/>
      <c r="K67" s="20"/>
      <c r="L67" s="20"/>
      <c r="M67" s="20"/>
    </row>
    <row r="68" spans="2:13" s="2" customFormat="1" ht="12.75">
      <c r="B68" s="20"/>
      <c r="C68" s="20"/>
      <c r="D68" s="20"/>
      <c r="E68" s="20"/>
      <c r="F68" s="20"/>
      <c r="G68" s="20"/>
      <c r="H68" s="20"/>
      <c r="I68" s="20"/>
      <c r="J68" s="21"/>
      <c r="K68" s="20"/>
      <c r="L68" s="20"/>
      <c r="M68" s="20"/>
    </row>
    <row r="69" spans="2:13" s="2" customFormat="1" ht="12.75">
      <c r="B69" s="20"/>
      <c r="C69" s="20"/>
      <c r="D69" s="20"/>
      <c r="E69" s="20"/>
      <c r="F69" s="20"/>
      <c r="G69" s="20"/>
      <c r="H69" s="20"/>
      <c r="I69" s="20"/>
      <c r="J69" s="21"/>
      <c r="K69" s="20"/>
      <c r="L69" s="20"/>
      <c r="M69" s="20"/>
    </row>
    <row r="70" spans="2:13" s="2" customFormat="1" ht="12.75">
      <c r="B70" s="20"/>
      <c r="C70" s="20"/>
      <c r="D70" s="20"/>
      <c r="E70" s="20"/>
      <c r="F70" s="20"/>
      <c r="G70" s="20"/>
      <c r="H70" s="20"/>
      <c r="I70" s="20"/>
      <c r="J70" s="21"/>
      <c r="K70" s="20"/>
      <c r="L70" s="20"/>
      <c r="M70" s="20"/>
    </row>
    <row r="71" spans="2:13" s="2" customFormat="1" ht="12.75">
      <c r="B71" s="20"/>
      <c r="C71" s="20"/>
      <c r="D71" s="20"/>
      <c r="E71" s="20"/>
      <c r="F71" s="20"/>
      <c r="G71" s="20"/>
      <c r="H71" s="20"/>
      <c r="I71" s="20"/>
      <c r="J71" s="21"/>
      <c r="K71" s="20"/>
      <c r="L71" s="20"/>
      <c r="M71" s="20"/>
    </row>
    <row r="72" spans="2:13" s="2" customFormat="1" ht="12.75">
      <c r="B72" s="20"/>
      <c r="C72" s="20"/>
      <c r="D72" s="20"/>
      <c r="E72" s="20"/>
      <c r="F72" s="20"/>
      <c r="G72" s="20"/>
      <c r="H72" s="20"/>
      <c r="I72" s="20"/>
      <c r="J72" s="21"/>
      <c r="K72" s="20"/>
      <c r="L72" s="20"/>
      <c r="M72" s="20"/>
    </row>
    <row r="73" spans="2:13" s="2" customFormat="1" ht="12.75">
      <c r="B73" s="20"/>
      <c r="C73" s="20"/>
      <c r="D73" s="20"/>
      <c r="E73" s="20"/>
      <c r="F73" s="20"/>
      <c r="G73" s="20"/>
      <c r="H73" s="20"/>
      <c r="I73" s="20"/>
      <c r="J73" s="21"/>
      <c r="K73" s="20"/>
      <c r="L73" s="20"/>
      <c r="M73" s="20"/>
    </row>
    <row r="74" spans="2:13" s="2" customFormat="1" ht="12.75">
      <c r="B74" s="20"/>
      <c r="C74" s="20"/>
      <c r="D74" s="20"/>
      <c r="E74" s="20"/>
      <c r="F74" s="20"/>
      <c r="G74" s="20"/>
      <c r="H74" s="20"/>
      <c r="I74" s="20"/>
      <c r="J74" s="21"/>
      <c r="K74" s="20"/>
      <c r="L74" s="20"/>
      <c r="M74" s="20"/>
    </row>
    <row r="75" spans="2:13" s="2" customFormat="1" ht="12.75">
      <c r="B75" s="20"/>
      <c r="C75" s="20"/>
      <c r="D75" s="20"/>
      <c r="E75" s="20"/>
      <c r="F75" s="20"/>
      <c r="G75" s="20"/>
      <c r="H75" s="20"/>
      <c r="I75" s="20"/>
      <c r="J75" s="21"/>
      <c r="K75" s="20"/>
      <c r="L75" s="20"/>
      <c r="M75" s="20"/>
    </row>
    <row r="76" spans="2:13" s="2" customFormat="1" ht="12.75">
      <c r="B76" s="20"/>
      <c r="C76" s="20"/>
      <c r="D76" s="20"/>
      <c r="E76" s="20"/>
      <c r="F76" s="20"/>
      <c r="G76" s="20"/>
      <c r="H76" s="20"/>
      <c r="I76" s="20"/>
      <c r="J76" s="21"/>
      <c r="K76" s="20"/>
      <c r="L76" s="20"/>
      <c r="M76" s="20"/>
    </row>
    <row r="77" spans="2:13" s="2" customFormat="1" ht="12.75">
      <c r="B77" s="20"/>
      <c r="C77" s="20"/>
      <c r="D77" s="20"/>
      <c r="E77" s="20"/>
      <c r="F77" s="20"/>
      <c r="G77" s="20"/>
      <c r="H77" s="20"/>
      <c r="I77" s="20"/>
      <c r="J77" s="21"/>
      <c r="K77" s="20"/>
      <c r="L77" s="20"/>
      <c r="M77" s="20"/>
    </row>
    <row r="78" spans="2:13" s="2" customFormat="1" ht="12.75">
      <c r="B78" s="20"/>
      <c r="C78" s="20"/>
      <c r="D78" s="20"/>
      <c r="E78" s="20"/>
      <c r="F78" s="20"/>
      <c r="G78" s="20"/>
      <c r="H78" s="20"/>
      <c r="I78" s="20"/>
      <c r="J78" s="21"/>
      <c r="K78" s="20"/>
      <c r="L78" s="20"/>
      <c r="M78" s="20"/>
    </row>
    <row r="79" spans="2:13" s="2" customFormat="1" ht="12.75">
      <c r="B79" s="20"/>
      <c r="C79" s="20"/>
      <c r="D79" s="20"/>
      <c r="E79" s="20"/>
      <c r="F79" s="20"/>
      <c r="G79" s="20"/>
      <c r="H79" s="20"/>
      <c r="I79" s="20"/>
      <c r="J79" s="21"/>
      <c r="K79" s="20"/>
      <c r="L79" s="20"/>
      <c r="M79" s="20"/>
    </row>
    <row r="80" spans="2:13" s="2" customFormat="1" ht="12.75">
      <c r="B80" s="20"/>
      <c r="C80" s="20"/>
      <c r="D80" s="20"/>
      <c r="E80" s="20"/>
      <c r="F80" s="20"/>
      <c r="G80" s="20"/>
      <c r="H80" s="20"/>
      <c r="I80" s="20"/>
      <c r="J80" s="21"/>
      <c r="K80" s="20"/>
      <c r="L80" s="20"/>
      <c r="M80" s="20"/>
    </row>
    <row r="81" spans="2:13" s="2" customFormat="1" ht="12.75">
      <c r="B81" s="20"/>
      <c r="C81" s="20"/>
      <c r="D81" s="20"/>
      <c r="E81" s="20"/>
      <c r="F81" s="20"/>
      <c r="G81" s="20"/>
      <c r="H81" s="20"/>
      <c r="I81" s="20"/>
      <c r="J81" s="21"/>
      <c r="K81" s="20"/>
      <c r="L81" s="20"/>
      <c r="M81" s="20"/>
    </row>
    <row r="82" spans="2:13" s="2" customFormat="1" ht="12.75">
      <c r="B82" s="20"/>
      <c r="C82" s="20"/>
      <c r="D82" s="20"/>
      <c r="E82" s="20"/>
      <c r="F82" s="20"/>
      <c r="G82" s="20"/>
      <c r="H82" s="20"/>
      <c r="I82" s="20"/>
      <c r="J82" s="21"/>
      <c r="K82" s="20"/>
      <c r="L82" s="20"/>
      <c r="M82" s="20"/>
    </row>
    <row r="83" spans="2:13" s="2" customFormat="1" ht="12.75">
      <c r="B83" s="20"/>
      <c r="C83" s="20"/>
      <c r="D83" s="20"/>
      <c r="E83" s="20"/>
      <c r="F83" s="20"/>
      <c r="G83" s="20"/>
      <c r="H83" s="20"/>
      <c r="I83" s="20"/>
      <c r="J83" s="21"/>
      <c r="K83" s="20"/>
      <c r="L83" s="20"/>
      <c r="M83" s="20"/>
    </row>
    <row r="84" spans="2:13" s="2" customFormat="1" ht="12.75">
      <c r="B84" s="20"/>
      <c r="C84" s="20"/>
      <c r="D84" s="20"/>
      <c r="E84" s="20"/>
      <c r="F84" s="20"/>
      <c r="G84" s="20"/>
      <c r="H84" s="20"/>
      <c r="I84" s="20"/>
      <c r="J84" s="21"/>
      <c r="K84" s="20"/>
      <c r="L84" s="20"/>
      <c r="M84" s="20"/>
    </row>
    <row r="85" spans="2:13" s="2" customFormat="1" ht="12.75">
      <c r="B85" s="20"/>
      <c r="C85" s="20"/>
      <c r="D85" s="20"/>
      <c r="E85" s="20"/>
      <c r="F85" s="20"/>
      <c r="G85" s="20"/>
      <c r="H85" s="20"/>
      <c r="I85" s="20"/>
      <c r="J85" s="21"/>
      <c r="K85" s="20"/>
      <c r="L85" s="20"/>
      <c r="M85" s="20"/>
    </row>
    <row r="86" spans="2:13" s="2" customFormat="1" ht="12.75">
      <c r="B86" s="20"/>
      <c r="C86" s="20"/>
      <c r="D86" s="20"/>
      <c r="E86" s="20"/>
      <c r="F86" s="20"/>
      <c r="G86" s="20"/>
      <c r="H86" s="20"/>
      <c r="I86" s="20"/>
      <c r="J86" s="21"/>
      <c r="K86" s="20"/>
      <c r="L86" s="20"/>
      <c r="M86" s="20"/>
    </row>
    <row r="87" spans="2:13" s="2" customFormat="1" ht="12.75">
      <c r="B87" s="20"/>
      <c r="C87" s="20"/>
      <c r="D87" s="20"/>
      <c r="E87" s="20"/>
      <c r="F87" s="20"/>
      <c r="G87" s="20"/>
      <c r="H87" s="20"/>
      <c r="I87" s="20"/>
      <c r="J87" s="21"/>
      <c r="K87" s="20"/>
      <c r="L87" s="20"/>
      <c r="M87" s="20"/>
    </row>
    <row r="88" spans="2:13" s="2" customFormat="1" ht="12.75">
      <c r="B88" s="20"/>
      <c r="C88" s="20"/>
      <c r="D88" s="20"/>
      <c r="E88" s="20"/>
      <c r="F88" s="20"/>
      <c r="G88" s="20"/>
      <c r="H88" s="20"/>
      <c r="I88" s="20"/>
      <c r="J88" s="21"/>
      <c r="K88" s="20"/>
      <c r="L88" s="20"/>
      <c r="M88" s="20"/>
    </row>
    <row r="89" spans="2:13" s="2" customFormat="1" ht="12.75">
      <c r="B89" s="20"/>
      <c r="C89" s="20"/>
      <c r="D89" s="20"/>
      <c r="E89" s="20"/>
      <c r="F89" s="20"/>
      <c r="G89" s="20"/>
      <c r="H89" s="20"/>
      <c r="I89" s="20"/>
      <c r="J89" s="21"/>
      <c r="K89" s="20"/>
      <c r="L89" s="20"/>
      <c r="M89" s="20"/>
    </row>
    <row r="90" spans="2:13" s="2" customFormat="1" ht="12.75">
      <c r="B90" s="20"/>
      <c r="C90" s="20"/>
      <c r="D90" s="20"/>
      <c r="E90" s="20"/>
      <c r="F90" s="20"/>
      <c r="G90" s="20"/>
      <c r="H90" s="20"/>
      <c r="I90" s="20"/>
      <c r="J90" s="21"/>
      <c r="K90" s="20"/>
      <c r="L90" s="20"/>
      <c r="M90" s="20"/>
    </row>
    <row r="91" spans="2:13" s="2" customFormat="1" ht="12.75">
      <c r="B91" s="20"/>
      <c r="C91" s="20"/>
      <c r="D91" s="20"/>
      <c r="E91" s="20"/>
      <c r="F91" s="20"/>
      <c r="G91" s="20"/>
      <c r="H91" s="20"/>
      <c r="I91" s="20"/>
      <c r="J91" s="21"/>
      <c r="K91" s="20"/>
      <c r="L91" s="20"/>
      <c r="M91" s="20"/>
    </row>
    <row r="92" spans="2:13" s="2" customFormat="1" ht="12.75">
      <c r="B92" s="20"/>
      <c r="C92" s="20"/>
      <c r="D92" s="20"/>
      <c r="E92" s="20"/>
      <c r="F92" s="20"/>
      <c r="G92" s="20"/>
      <c r="H92" s="20"/>
      <c r="I92" s="20"/>
      <c r="J92" s="21"/>
      <c r="K92" s="20"/>
      <c r="L92" s="20"/>
      <c r="M92" s="20"/>
    </row>
    <row r="93" spans="2:13" s="2" customFormat="1" ht="12.75">
      <c r="B93" s="20"/>
      <c r="C93" s="20"/>
      <c r="D93" s="20"/>
      <c r="E93" s="20"/>
      <c r="F93" s="20"/>
      <c r="G93" s="20"/>
      <c r="H93" s="20"/>
      <c r="I93" s="20"/>
      <c r="J93" s="21"/>
      <c r="K93" s="20"/>
      <c r="L93" s="20"/>
      <c r="M93" s="20"/>
    </row>
    <row r="94" spans="2:13" s="2" customFormat="1" ht="12.75">
      <c r="B94" s="20"/>
      <c r="C94" s="20"/>
      <c r="D94" s="20"/>
      <c r="E94" s="20"/>
      <c r="F94" s="20"/>
      <c r="G94" s="20"/>
      <c r="H94" s="20"/>
      <c r="I94" s="20"/>
      <c r="J94" s="21"/>
      <c r="K94" s="20"/>
      <c r="L94" s="20"/>
      <c r="M94" s="20"/>
    </row>
    <row r="95" spans="2:13" s="2" customFormat="1" ht="12.75">
      <c r="B95" s="20"/>
      <c r="C95" s="20"/>
      <c r="D95" s="20"/>
      <c r="E95" s="20"/>
      <c r="F95" s="20"/>
      <c r="G95" s="20"/>
      <c r="H95" s="20"/>
      <c r="I95" s="20"/>
      <c r="J95" s="21"/>
      <c r="K95" s="20"/>
      <c r="L95" s="20"/>
      <c r="M95" s="20"/>
    </row>
    <row r="96" spans="2:13" s="2" customFormat="1" ht="12.75">
      <c r="B96" s="20"/>
      <c r="C96" s="20"/>
      <c r="D96" s="20"/>
      <c r="E96" s="20"/>
      <c r="F96" s="20"/>
      <c r="G96" s="20"/>
      <c r="H96" s="20"/>
      <c r="I96" s="20"/>
      <c r="J96" s="21"/>
      <c r="K96" s="20"/>
      <c r="L96" s="20"/>
      <c r="M96" s="20"/>
    </row>
    <row r="97" spans="2:13" s="2" customFormat="1" ht="12.75">
      <c r="B97" s="20"/>
      <c r="C97" s="20"/>
      <c r="D97" s="20"/>
      <c r="E97" s="20"/>
      <c r="F97" s="20"/>
      <c r="G97" s="20"/>
      <c r="H97" s="20"/>
      <c r="I97" s="20"/>
      <c r="J97" s="21"/>
      <c r="K97" s="20"/>
      <c r="L97" s="20"/>
      <c r="M97" s="20"/>
    </row>
    <row r="98" spans="2:13" s="2" customFormat="1" ht="12.75">
      <c r="B98" s="20"/>
      <c r="C98" s="20"/>
      <c r="D98" s="20"/>
      <c r="E98" s="20"/>
      <c r="F98" s="20"/>
      <c r="G98" s="20"/>
      <c r="H98" s="20"/>
      <c r="I98" s="20"/>
      <c r="J98" s="21"/>
      <c r="K98" s="20"/>
      <c r="L98" s="20"/>
      <c r="M98" s="20"/>
    </row>
    <row r="99" spans="2:13" s="2" customFormat="1" ht="12.75">
      <c r="B99" s="20"/>
      <c r="C99" s="20"/>
      <c r="D99" s="20"/>
      <c r="E99" s="20"/>
      <c r="F99" s="20"/>
      <c r="G99" s="20"/>
      <c r="H99" s="20"/>
      <c r="I99" s="20"/>
      <c r="J99" s="21"/>
      <c r="K99" s="20"/>
      <c r="L99" s="20"/>
      <c r="M99" s="20"/>
    </row>
    <row r="100" spans="2:13" s="2" customFormat="1" ht="12.75">
      <c r="B100" s="20"/>
      <c r="C100" s="20"/>
      <c r="D100" s="20"/>
      <c r="E100" s="20"/>
      <c r="F100" s="20"/>
      <c r="G100" s="20"/>
      <c r="H100" s="20"/>
      <c r="I100" s="20"/>
      <c r="J100" s="21"/>
      <c r="K100" s="20"/>
      <c r="L100" s="20"/>
      <c r="M100" s="20"/>
    </row>
    <row r="101" spans="2:13" s="2" customFormat="1" ht="12.75">
      <c r="B101" s="20"/>
      <c r="C101" s="20"/>
      <c r="D101" s="20"/>
      <c r="E101" s="20"/>
      <c r="F101" s="20"/>
      <c r="G101" s="20"/>
      <c r="H101" s="20"/>
      <c r="I101" s="20"/>
      <c r="J101" s="21"/>
      <c r="K101" s="20"/>
      <c r="L101" s="20"/>
      <c r="M101" s="20"/>
    </row>
    <row r="102" spans="2:13" s="2" customFormat="1" ht="12.75">
      <c r="B102" s="20"/>
      <c r="C102" s="20"/>
      <c r="D102" s="20"/>
      <c r="E102" s="20"/>
      <c r="F102" s="20"/>
      <c r="G102" s="20"/>
      <c r="H102" s="20"/>
      <c r="I102" s="20"/>
      <c r="J102" s="21"/>
      <c r="K102" s="20"/>
      <c r="L102" s="20"/>
      <c r="M102" s="20"/>
    </row>
    <row r="103" spans="2:13" s="2" customFormat="1" ht="12.75">
      <c r="B103" s="20"/>
      <c r="C103" s="20"/>
      <c r="D103" s="20"/>
      <c r="E103" s="20"/>
      <c r="F103" s="20"/>
      <c r="G103" s="20"/>
      <c r="H103" s="20"/>
      <c r="I103" s="20"/>
      <c r="J103" s="21"/>
      <c r="K103" s="20"/>
      <c r="L103" s="20"/>
      <c r="M103" s="20"/>
    </row>
    <row r="104" spans="2:13" s="2" customFormat="1" ht="12.75">
      <c r="B104" s="20"/>
      <c r="C104" s="20"/>
      <c r="D104" s="20"/>
      <c r="E104" s="20"/>
      <c r="F104" s="20"/>
      <c r="G104" s="20"/>
      <c r="H104" s="20"/>
      <c r="I104" s="20"/>
      <c r="J104" s="21"/>
      <c r="K104" s="20"/>
      <c r="L104" s="20"/>
      <c r="M104" s="20"/>
    </row>
    <row r="105" spans="2:13" s="2" customFormat="1" ht="12.75">
      <c r="B105" s="20"/>
      <c r="C105" s="20"/>
      <c r="D105" s="20"/>
      <c r="E105" s="20"/>
      <c r="F105" s="20"/>
      <c r="G105" s="20"/>
      <c r="H105" s="20"/>
      <c r="I105" s="20"/>
      <c r="J105" s="21"/>
      <c r="K105" s="20"/>
      <c r="L105" s="20"/>
      <c r="M105" s="20"/>
    </row>
    <row r="106" s="2" customFormat="1" ht="12.75">
      <c r="J106" s="7"/>
    </row>
    <row r="107" s="2" customFormat="1" ht="12.75">
      <c r="J107" s="7"/>
    </row>
    <row r="108" s="2" customFormat="1" ht="12.75">
      <c r="J108" s="7"/>
    </row>
    <row r="109" s="2" customFormat="1" ht="12.75">
      <c r="J109" s="7"/>
    </row>
    <row r="110" s="2" customFormat="1" ht="12.75">
      <c r="J110" s="7"/>
    </row>
    <row r="111" s="2" customFormat="1" ht="12.75">
      <c r="J111" s="7"/>
    </row>
    <row r="112" s="2" customFormat="1" ht="12.75">
      <c r="J112" s="7"/>
    </row>
    <row r="113" s="2" customFormat="1" ht="12.75">
      <c r="J113" s="7"/>
    </row>
    <row r="114" s="2" customFormat="1" ht="12.75">
      <c r="J114" s="7"/>
    </row>
    <row r="115" s="2" customFormat="1" ht="12.75">
      <c r="J115" s="7"/>
    </row>
    <row r="116" s="2" customFormat="1" ht="12.75">
      <c r="J116" s="7"/>
    </row>
    <row r="117" s="2" customFormat="1" ht="12.75">
      <c r="J117" s="7"/>
    </row>
    <row r="118" s="2" customFormat="1" ht="12.75">
      <c r="J118" s="7"/>
    </row>
    <row r="119" s="2" customFormat="1" ht="12.75">
      <c r="J119" s="7"/>
    </row>
    <row r="120" s="2" customFormat="1" ht="12.75">
      <c r="J120" s="7"/>
    </row>
    <row r="121" s="2" customFormat="1" ht="12.75">
      <c r="J121" s="7"/>
    </row>
    <row r="122" s="2" customFormat="1" ht="12.75">
      <c r="J122" s="7"/>
    </row>
    <row r="123" s="2" customFormat="1" ht="12.75">
      <c r="J123" s="7"/>
    </row>
    <row r="124" s="2" customFormat="1" ht="12.75">
      <c r="J124" s="7"/>
    </row>
    <row r="125" s="2" customFormat="1" ht="12.75">
      <c r="J125" s="7"/>
    </row>
    <row r="126" s="2" customFormat="1" ht="12.75">
      <c r="J126" s="7"/>
    </row>
    <row r="127" s="2" customFormat="1" ht="12.75">
      <c r="J127" s="7"/>
    </row>
    <row r="128" s="2" customFormat="1" ht="12.75">
      <c r="J128" s="7"/>
    </row>
    <row r="129" s="2" customFormat="1" ht="12.75">
      <c r="J129" s="7"/>
    </row>
    <row r="130" s="2" customFormat="1" ht="12.75">
      <c r="J130" s="7"/>
    </row>
    <row r="131" s="2" customFormat="1" ht="12.75">
      <c r="J131" s="7"/>
    </row>
    <row r="132" s="2" customFormat="1" ht="12.75">
      <c r="J132" s="7"/>
    </row>
    <row r="133" s="2" customFormat="1" ht="12.75">
      <c r="J133" s="7"/>
    </row>
    <row r="134" s="2" customFormat="1" ht="12.75">
      <c r="J134" s="7"/>
    </row>
    <row r="135" s="2" customFormat="1" ht="12.75">
      <c r="J135" s="7"/>
    </row>
    <row r="136" s="2" customFormat="1" ht="12.75">
      <c r="J136" s="7"/>
    </row>
    <row r="137" s="2" customFormat="1" ht="12.75">
      <c r="J137" s="7"/>
    </row>
    <row r="138" s="2" customFormat="1" ht="12.75">
      <c r="J138" s="7"/>
    </row>
    <row r="139" s="2" customFormat="1" ht="12.75">
      <c r="J139" s="7"/>
    </row>
    <row r="140" s="2" customFormat="1" ht="12.75">
      <c r="J140" s="7"/>
    </row>
    <row r="141" s="2" customFormat="1" ht="12.75">
      <c r="J141" s="7"/>
    </row>
    <row r="142" s="2" customFormat="1" ht="12.75">
      <c r="J142" s="7"/>
    </row>
    <row r="143" s="2" customFormat="1" ht="12.75">
      <c r="J143" s="7"/>
    </row>
    <row r="144" s="2" customFormat="1" ht="12.75">
      <c r="J144" s="7"/>
    </row>
    <row r="145" s="2" customFormat="1" ht="12.75">
      <c r="J145" s="7"/>
    </row>
    <row r="146" s="2" customFormat="1" ht="12.75">
      <c r="J146" s="7"/>
    </row>
    <row r="147" s="2" customFormat="1" ht="12.75">
      <c r="J147" s="7"/>
    </row>
    <row r="148" s="2" customFormat="1" ht="12.75">
      <c r="J148" s="7"/>
    </row>
    <row r="149" s="2" customFormat="1" ht="12.75">
      <c r="J149" s="7"/>
    </row>
    <row r="150" s="2" customFormat="1" ht="12.75">
      <c r="J150" s="7"/>
    </row>
    <row r="151" s="2" customFormat="1" ht="12.75">
      <c r="J151" s="7"/>
    </row>
    <row r="152" s="2" customFormat="1" ht="12.75">
      <c r="J152" s="7"/>
    </row>
    <row r="153" s="2" customFormat="1" ht="12.75">
      <c r="J153" s="7"/>
    </row>
    <row r="154" s="2" customFormat="1" ht="12.75">
      <c r="J154" s="7"/>
    </row>
    <row r="155" s="2" customFormat="1" ht="12.75">
      <c r="J155" s="7"/>
    </row>
    <row r="156" s="2" customFormat="1" ht="12.75">
      <c r="J156" s="7"/>
    </row>
    <row r="157" s="2" customFormat="1" ht="12.75">
      <c r="J157" s="7"/>
    </row>
    <row r="158" s="2" customFormat="1" ht="12.75">
      <c r="J158" s="7"/>
    </row>
    <row r="159" s="2" customFormat="1" ht="12.75">
      <c r="J159" s="7"/>
    </row>
    <row r="160" s="2" customFormat="1" ht="12.75">
      <c r="J160" s="7"/>
    </row>
    <row r="161" s="2" customFormat="1" ht="12.75">
      <c r="J161" s="7"/>
    </row>
    <row r="162" s="2" customFormat="1" ht="12.75">
      <c r="J162" s="7"/>
    </row>
    <row r="163" s="2" customFormat="1" ht="12.75">
      <c r="J163" s="7"/>
    </row>
    <row r="164" s="2" customFormat="1" ht="12.75">
      <c r="J164" s="7"/>
    </row>
    <row r="165" s="2" customFormat="1" ht="12.75">
      <c r="J165" s="7"/>
    </row>
    <row r="166" s="2" customFormat="1" ht="12.75">
      <c r="J166" s="7"/>
    </row>
    <row r="167" s="2" customFormat="1" ht="12.75">
      <c r="J167" s="7"/>
    </row>
    <row r="168" s="2" customFormat="1" ht="12.75">
      <c r="J168" s="7"/>
    </row>
    <row r="169" s="2" customFormat="1" ht="12.75">
      <c r="J169" s="7"/>
    </row>
    <row r="170" s="2" customFormat="1" ht="12.75">
      <c r="J170" s="7"/>
    </row>
    <row r="171" s="2" customFormat="1" ht="12.75">
      <c r="J171" s="7"/>
    </row>
    <row r="172" s="2" customFormat="1" ht="12.75">
      <c r="J172" s="7"/>
    </row>
    <row r="173" s="2" customFormat="1" ht="12.75">
      <c r="J173" s="7"/>
    </row>
    <row r="174" s="2" customFormat="1" ht="12.75">
      <c r="J174" s="7"/>
    </row>
    <row r="175" s="2" customFormat="1" ht="12.75">
      <c r="J175" s="7"/>
    </row>
    <row r="176" s="2" customFormat="1" ht="12.75">
      <c r="J176" s="7"/>
    </row>
    <row r="177" s="2" customFormat="1" ht="12.75">
      <c r="J177" s="7"/>
    </row>
    <row r="178" s="2" customFormat="1" ht="12.75">
      <c r="J178" s="7"/>
    </row>
    <row r="179" s="2" customFormat="1" ht="12.75">
      <c r="J179" s="7"/>
    </row>
    <row r="180" s="2" customFormat="1" ht="12.75">
      <c r="J180" s="7"/>
    </row>
    <row r="181" s="2" customFormat="1" ht="12.75">
      <c r="J181" s="7"/>
    </row>
    <row r="182" s="2" customFormat="1" ht="12.75">
      <c r="J182" s="7"/>
    </row>
    <row r="183" s="2" customFormat="1" ht="12.75">
      <c r="J183" s="7"/>
    </row>
    <row r="184" s="2" customFormat="1" ht="12.75">
      <c r="J184" s="7"/>
    </row>
    <row r="185" s="2" customFormat="1" ht="12.75">
      <c r="J185" s="7"/>
    </row>
    <row r="186" s="2" customFormat="1" ht="12.75">
      <c r="J186" s="7"/>
    </row>
    <row r="187" s="2" customFormat="1" ht="12.75">
      <c r="J187" s="7"/>
    </row>
    <row r="188" s="2" customFormat="1" ht="12.75">
      <c r="J188" s="7"/>
    </row>
    <row r="189" s="2" customFormat="1" ht="12.75">
      <c r="J189" s="7"/>
    </row>
    <row r="190" s="2" customFormat="1" ht="12.75">
      <c r="J190" s="7"/>
    </row>
    <row r="191" s="2" customFormat="1" ht="12.75">
      <c r="J191" s="7"/>
    </row>
    <row r="192" s="2" customFormat="1" ht="12.75">
      <c r="J192" s="7"/>
    </row>
    <row r="193" s="2" customFormat="1" ht="12.75">
      <c r="J193" s="7"/>
    </row>
    <row r="194" s="2" customFormat="1" ht="12.75">
      <c r="J194" s="7"/>
    </row>
    <row r="195" s="2" customFormat="1" ht="12.75">
      <c r="J195" s="7"/>
    </row>
    <row r="196" s="2" customFormat="1" ht="12.75">
      <c r="J196" s="7"/>
    </row>
    <row r="197" s="2" customFormat="1" ht="12.75">
      <c r="J197" s="7"/>
    </row>
    <row r="198" s="2" customFormat="1" ht="12.75">
      <c r="J198" s="7"/>
    </row>
    <row r="199" s="2" customFormat="1" ht="12.75">
      <c r="J199" s="7"/>
    </row>
    <row r="200" s="2" customFormat="1" ht="12.75">
      <c r="J200" s="7"/>
    </row>
    <row r="201" s="2" customFormat="1" ht="12.75">
      <c r="J201" s="7"/>
    </row>
    <row r="202" s="2" customFormat="1" ht="12.75">
      <c r="J202" s="7"/>
    </row>
    <row r="203" s="2" customFormat="1" ht="12.75">
      <c r="J203" s="7"/>
    </row>
    <row r="204" s="2" customFormat="1" ht="12.75">
      <c r="J204" s="7"/>
    </row>
    <row r="205" s="2" customFormat="1" ht="12.75">
      <c r="J205" s="7"/>
    </row>
    <row r="206" s="2" customFormat="1" ht="12.75">
      <c r="J206" s="7"/>
    </row>
    <row r="207" s="2" customFormat="1" ht="12.75">
      <c r="J207" s="7"/>
    </row>
    <row r="208" s="2" customFormat="1" ht="12.75">
      <c r="J208" s="7"/>
    </row>
    <row r="209" s="2" customFormat="1" ht="12.75">
      <c r="J209" s="7"/>
    </row>
    <row r="210" s="2" customFormat="1" ht="12.75">
      <c r="J210" s="7"/>
    </row>
    <row r="211" s="2" customFormat="1" ht="12.75">
      <c r="J211" s="7"/>
    </row>
    <row r="212" s="2" customFormat="1" ht="12.75">
      <c r="J212" s="7"/>
    </row>
    <row r="213" s="2" customFormat="1" ht="12.75">
      <c r="J213" s="7"/>
    </row>
    <row r="214" s="2" customFormat="1" ht="12.75">
      <c r="J214" s="7"/>
    </row>
    <row r="215" s="2" customFormat="1" ht="12.75">
      <c r="J215" s="7"/>
    </row>
    <row r="216" s="2" customFormat="1" ht="12.75">
      <c r="J216" s="7"/>
    </row>
    <row r="217" s="2" customFormat="1" ht="12.75">
      <c r="J217" s="7"/>
    </row>
    <row r="218" s="2" customFormat="1" ht="12.75">
      <c r="J218" s="7"/>
    </row>
    <row r="219" s="2" customFormat="1" ht="12.75">
      <c r="J219" s="7"/>
    </row>
    <row r="220" s="2" customFormat="1" ht="12.75">
      <c r="J220" s="7"/>
    </row>
    <row r="221" s="2" customFormat="1" ht="12.75">
      <c r="J221" s="7"/>
    </row>
    <row r="222" s="2" customFormat="1" ht="12.75">
      <c r="J222" s="7"/>
    </row>
    <row r="223" s="2" customFormat="1" ht="12.75">
      <c r="J223" s="7"/>
    </row>
    <row r="224" s="2" customFormat="1" ht="12.75">
      <c r="J224" s="7"/>
    </row>
    <row r="225" s="2" customFormat="1" ht="12.75">
      <c r="J225" s="7"/>
    </row>
    <row r="226" s="2" customFormat="1" ht="12.75">
      <c r="J226" s="7"/>
    </row>
    <row r="227" s="2" customFormat="1" ht="12.75">
      <c r="J227" s="7"/>
    </row>
    <row r="228" s="2" customFormat="1" ht="12.75">
      <c r="J228" s="7"/>
    </row>
    <row r="229" s="2" customFormat="1" ht="12.75">
      <c r="J229" s="7"/>
    </row>
    <row r="230" s="2" customFormat="1" ht="12.75">
      <c r="J230" s="7"/>
    </row>
    <row r="231" s="2" customFormat="1" ht="12.75">
      <c r="J231" s="7"/>
    </row>
    <row r="232" s="2" customFormat="1" ht="12.75">
      <c r="J232" s="7"/>
    </row>
    <row r="233" s="2" customFormat="1" ht="12.75">
      <c r="J233" s="7"/>
    </row>
    <row r="234" s="2" customFormat="1" ht="12.75">
      <c r="J234" s="7"/>
    </row>
    <row r="235" s="2" customFormat="1" ht="12.75">
      <c r="J235" s="7"/>
    </row>
    <row r="236" s="2" customFormat="1" ht="12.75">
      <c r="J236" s="7"/>
    </row>
    <row r="237" s="2" customFormat="1" ht="12.75">
      <c r="J237" s="7"/>
    </row>
    <row r="238" s="2" customFormat="1" ht="12.75">
      <c r="J238" s="7"/>
    </row>
    <row r="239" s="2" customFormat="1" ht="12.75">
      <c r="J239" s="7"/>
    </row>
    <row r="240" s="2" customFormat="1" ht="12.75">
      <c r="J240" s="7"/>
    </row>
    <row r="241" s="2" customFormat="1" ht="12.75">
      <c r="J241" s="7"/>
    </row>
    <row r="242" s="2" customFormat="1" ht="12.75">
      <c r="J242" s="7"/>
    </row>
    <row r="243" s="2" customFormat="1" ht="12.75">
      <c r="J243" s="7"/>
    </row>
    <row r="244" s="2" customFormat="1" ht="12.75">
      <c r="J244" s="7"/>
    </row>
    <row r="245" s="2" customFormat="1" ht="12.75">
      <c r="J245" s="7"/>
    </row>
    <row r="246" s="2" customFormat="1" ht="12.75">
      <c r="J246" s="7"/>
    </row>
    <row r="247" s="2" customFormat="1" ht="12.75">
      <c r="J247" s="7"/>
    </row>
    <row r="248" s="2" customFormat="1" ht="12.75">
      <c r="J248" s="7"/>
    </row>
    <row r="249" s="2" customFormat="1" ht="12.75">
      <c r="J249" s="7"/>
    </row>
    <row r="250" s="2" customFormat="1" ht="12.75">
      <c r="J250" s="7"/>
    </row>
    <row r="251" s="2" customFormat="1" ht="12.75">
      <c r="J251" s="7"/>
    </row>
    <row r="252" s="2" customFormat="1" ht="12.75">
      <c r="J252" s="7"/>
    </row>
    <row r="253" s="2" customFormat="1" ht="12.75">
      <c r="J253" s="7"/>
    </row>
    <row r="254" s="2" customFormat="1" ht="12.75">
      <c r="J254" s="7"/>
    </row>
    <row r="255" s="2" customFormat="1" ht="12.75">
      <c r="J255" s="7"/>
    </row>
    <row r="256" s="2" customFormat="1" ht="12.75">
      <c r="J256" s="7"/>
    </row>
    <row r="257" s="2" customFormat="1" ht="12.75">
      <c r="J257" s="7"/>
    </row>
    <row r="258" s="2" customFormat="1" ht="12.75">
      <c r="J258" s="7"/>
    </row>
  </sheetData>
  <sheetProtection/>
  <mergeCells count="1">
    <mergeCell ref="B1:K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3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2.10546875" style="3" customWidth="1"/>
    <col min="2" max="5" width="8.99609375" style="3" customWidth="1"/>
    <col min="6" max="6" width="10.88671875" style="3" customWidth="1"/>
    <col min="7" max="7" width="8.99609375" style="3" customWidth="1"/>
    <col min="8" max="8" width="10.3359375" style="4" customWidth="1"/>
    <col min="9" max="9" width="10.4453125" style="3" customWidth="1"/>
    <col min="10" max="10" width="9.77734375" style="3" customWidth="1"/>
    <col min="11" max="16384" width="8.99609375" style="3" customWidth="1"/>
  </cols>
  <sheetData>
    <row r="1" spans="2:10" ht="20.25">
      <c r="B1" s="25" t="s">
        <v>21</v>
      </c>
      <c r="C1" s="25"/>
      <c r="D1" s="25"/>
      <c r="E1" s="25"/>
      <c r="F1" s="25"/>
      <c r="G1" s="25"/>
      <c r="H1" s="25"/>
      <c r="I1" s="25"/>
      <c r="J1" s="25"/>
    </row>
    <row r="2" ht="14.25"/>
    <row r="3" ht="14.25"/>
    <row r="4" ht="14.25"/>
    <row r="5" ht="14.25"/>
    <row r="6" ht="14.25"/>
    <row r="7" ht="14.25"/>
    <row r="8" ht="14.25"/>
    <row r="9" ht="18" customHeight="1">
      <c r="B9" s="18" t="s">
        <v>11</v>
      </c>
    </row>
    <row r="10" ht="18" customHeight="1">
      <c r="B10" s="18" t="s">
        <v>12</v>
      </c>
    </row>
    <row r="11" ht="18" customHeight="1">
      <c r="B11" s="18" t="s">
        <v>13</v>
      </c>
    </row>
    <row r="12" spans="2:8" ht="18" customHeight="1">
      <c r="B12" s="18" t="s">
        <v>15</v>
      </c>
      <c r="H12" s="5"/>
    </row>
    <row r="13" spans="2:8" s="2" customFormat="1" ht="18" customHeight="1">
      <c r="B13" s="18" t="s">
        <v>16</v>
      </c>
      <c r="H13" s="5"/>
    </row>
    <row r="14" spans="2:10" s="2" customFormat="1" ht="18" customHeight="1">
      <c r="B14" s="18" t="s">
        <v>17</v>
      </c>
      <c r="G14" s="1"/>
      <c r="H14" s="8"/>
      <c r="I14" s="1"/>
      <c r="J14" s="1"/>
    </row>
    <row r="15" spans="2:10" s="2" customFormat="1" ht="18" customHeight="1">
      <c r="B15" s="18" t="s">
        <v>18</v>
      </c>
      <c r="G15" s="1"/>
      <c r="H15" s="8"/>
      <c r="I15" s="1"/>
      <c r="J15" s="1"/>
    </row>
    <row r="16" spans="2:13" s="2" customFormat="1" ht="18" customHeight="1">
      <c r="B16" s="18" t="s">
        <v>19</v>
      </c>
      <c r="G16" s="1"/>
      <c r="H16" s="8"/>
      <c r="I16" s="1"/>
      <c r="J16" s="1"/>
      <c r="M16"/>
    </row>
    <row r="17" spans="7:12" s="2" customFormat="1" ht="16.5">
      <c r="G17" s="1"/>
      <c r="H17" s="6"/>
      <c r="I17" s="1"/>
      <c r="J17" s="1"/>
      <c r="L17"/>
    </row>
    <row r="18" spans="2:9" s="2" customFormat="1" ht="18.75" thickBot="1">
      <c r="B18" s="15" t="s">
        <v>0</v>
      </c>
      <c r="C18" s="16" t="s">
        <v>2</v>
      </c>
      <c r="D18" s="16" t="s">
        <v>3</v>
      </c>
      <c r="E18" s="17" t="s">
        <v>5</v>
      </c>
      <c r="F18" s="14" t="s">
        <v>6</v>
      </c>
      <c r="G18" s="14" t="s">
        <v>7</v>
      </c>
      <c r="H18" s="14" t="s">
        <v>8</v>
      </c>
      <c r="I18" s="14" t="s">
        <v>9</v>
      </c>
    </row>
    <row r="19" spans="2:9" s="2" customFormat="1" ht="13.5" thickTop="1">
      <c r="B19" s="9">
        <v>4.8</v>
      </c>
      <c r="C19" s="9">
        <v>0.2</v>
      </c>
      <c r="D19" s="9">
        <v>0.33</v>
      </c>
      <c r="E19" s="10">
        <v>0.018</v>
      </c>
      <c r="F19" s="11">
        <f aca="true" t="shared" si="0" ref="F19:F24">87/(SQRT(B19+1.41))*LN((5.98*C19)/(0.8*D19+E19))</f>
        <v>50.441786861987694</v>
      </c>
      <c r="G19" s="12">
        <f aca="true" t="shared" si="1" ref="G19:G24">0.264*(B19+1.41)/LN(5.98*C19/(0.8*D19+E19))</f>
        <v>1.1346933688461978</v>
      </c>
      <c r="H19" s="12">
        <f aca="true" t="shared" si="2" ref="H19:H24">0.0334*SQRT(0.475*B19+0.67)</f>
        <v>0.057366383884641006</v>
      </c>
      <c r="I19" s="13">
        <f>G19*F19*F19*0.001</f>
        <v>2.8870841488843135</v>
      </c>
    </row>
    <row r="20" spans="2:9" s="2" customFormat="1" ht="12.75">
      <c r="B20" s="9">
        <v>4.8</v>
      </c>
      <c r="C20" s="9">
        <v>0.2</v>
      </c>
      <c r="D20" s="9">
        <v>0.31</v>
      </c>
      <c r="E20" s="10">
        <v>0.035</v>
      </c>
      <c r="F20" s="11">
        <f t="shared" si="0"/>
        <v>50.31820479526276</v>
      </c>
      <c r="G20" s="12">
        <f t="shared" si="1"/>
        <v>1.1374801882923935</v>
      </c>
      <c r="H20" s="12">
        <f t="shared" si="2"/>
        <v>0.057366383884641006</v>
      </c>
      <c r="I20" s="13">
        <f>G20*F20*F20*0.001</f>
        <v>2.880010810524907</v>
      </c>
    </row>
    <row r="21" spans="2:9" s="2" customFormat="1" ht="12.75">
      <c r="B21" s="9">
        <v>4.65</v>
      </c>
      <c r="C21" s="9">
        <v>0.2</v>
      </c>
      <c r="D21" s="9">
        <v>0.34</v>
      </c>
      <c r="E21" s="10">
        <v>0.018</v>
      </c>
      <c r="F21" s="11">
        <f t="shared" si="0"/>
        <v>50.07361711708446</v>
      </c>
      <c r="G21" s="12">
        <f t="shared" si="1"/>
        <v>1.1291471101041737</v>
      </c>
      <c r="H21" s="12">
        <f t="shared" si="2"/>
        <v>0.05666937753319689</v>
      </c>
      <c r="I21" s="13">
        <f>G21*F21*F21*0.001</f>
        <v>2.831186350151545</v>
      </c>
    </row>
    <row r="22" spans="2:9" s="2" customFormat="1" ht="12.75">
      <c r="B22" s="9">
        <v>4.65</v>
      </c>
      <c r="C22" s="9">
        <v>0.2</v>
      </c>
      <c r="D22" s="9">
        <v>0.32</v>
      </c>
      <c r="E22" s="10">
        <v>0.035</v>
      </c>
      <c r="F22" s="11">
        <f t="shared" si="0"/>
        <v>49.9519600806995</v>
      </c>
      <c r="G22" s="12">
        <f t="shared" si="1"/>
        <v>1.1318971261362971</v>
      </c>
      <c r="H22" s="12">
        <f t="shared" si="2"/>
        <v>0.05666937753319689</v>
      </c>
      <c r="I22" s="13">
        <f>G22*F22*F22*0.001</f>
        <v>2.8243078029116355</v>
      </c>
    </row>
    <row r="23" spans="2:9" s="2" customFormat="1" ht="12.75">
      <c r="B23" s="9">
        <v>4.5</v>
      </c>
      <c r="C23" s="9">
        <v>0.2</v>
      </c>
      <c r="D23" s="9">
        <v>0.34</v>
      </c>
      <c r="E23" s="10">
        <v>0.018</v>
      </c>
      <c r="F23" s="11">
        <f t="shared" si="0"/>
        <v>50.70508742585113</v>
      </c>
      <c r="G23" s="12">
        <f t="shared" si="1"/>
        <v>1.1011979242105059</v>
      </c>
      <c r="H23" s="12">
        <f t="shared" si="2"/>
        <v>0.05596369090758757</v>
      </c>
      <c r="I23" s="13">
        <f>G23*F23*F23*0.001</f>
        <v>2.8311863501515457</v>
      </c>
    </row>
    <row r="24" spans="2:9" s="2" customFormat="1" ht="12.75">
      <c r="B24" s="9">
        <v>4.5</v>
      </c>
      <c r="C24" s="9">
        <v>0.2</v>
      </c>
      <c r="D24" s="9">
        <v>0.32</v>
      </c>
      <c r="E24" s="10">
        <v>0.035</v>
      </c>
      <c r="F24" s="11">
        <f t="shared" si="0"/>
        <v>50.581896192203175</v>
      </c>
      <c r="G24" s="12">
        <f t="shared" si="1"/>
        <v>1.103879870538864</v>
      </c>
      <c r="H24" s="12">
        <f t="shared" si="2"/>
        <v>0.05596369090758757</v>
      </c>
      <c r="I24" s="13">
        <f>G24*F24*F24*0.001</f>
        <v>2.824307802911637</v>
      </c>
    </row>
    <row r="25" s="2" customFormat="1" ht="12.75"/>
    <row r="26" spans="7:10" s="2" customFormat="1" ht="12.75">
      <c r="G26" s="1"/>
      <c r="H26" s="6"/>
      <c r="I26" s="1"/>
      <c r="J26" s="1"/>
    </row>
    <row r="27" spans="7:10" s="2" customFormat="1" ht="12.75">
      <c r="G27" s="1"/>
      <c r="H27" s="6"/>
      <c r="I27" s="1"/>
      <c r="J27" s="1"/>
    </row>
    <row r="28" spans="7:10" s="2" customFormat="1" ht="12.75">
      <c r="G28" s="1"/>
      <c r="H28" s="6"/>
      <c r="I28" s="1"/>
      <c r="J28" s="1"/>
    </row>
    <row r="29" spans="7:10" s="2" customFormat="1" ht="12.75">
      <c r="G29" s="1"/>
      <c r="H29" s="6"/>
      <c r="I29" s="1"/>
      <c r="J29" s="1"/>
    </row>
    <row r="30" spans="7:10" s="2" customFormat="1" ht="12.75">
      <c r="G30" s="1"/>
      <c r="H30" s="6"/>
      <c r="I30" s="1"/>
      <c r="J30" s="1"/>
    </row>
    <row r="31" spans="7:10" s="2" customFormat="1" ht="12.75">
      <c r="G31" s="1"/>
      <c r="H31" s="6"/>
      <c r="I31" s="1"/>
      <c r="J31" s="1"/>
    </row>
    <row r="32" spans="7:10" s="2" customFormat="1" ht="12.75">
      <c r="G32" s="1"/>
      <c r="H32" s="6"/>
      <c r="I32" s="1"/>
      <c r="J32" s="1"/>
    </row>
    <row r="33" spans="7:10" s="2" customFormat="1" ht="12.75">
      <c r="G33" s="1"/>
      <c r="H33" s="6"/>
      <c r="I33" s="1"/>
      <c r="J33" s="1"/>
    </row>
    <row r="34" spans="7:10" s="2" customFormat="1" ht="12.75">
      <c r="G34" s="1"/>
      <c r="H34" s="6"/>
      <c r="I34" s="1"/>
      <c r="J34" s="1"/>
    </row>
    <row r="35" spans="7:10" s="2" customFormat="1" ht="12.75">
      <c r="G35" s="1"/>
      <c r="H35" s="6"/>
      <c r="I35" s="1"/>
      <c r="J35" s="1"/>
    </row>
    <row r="36" spans="7:10" s="2" customFormat="1" ht="12.75">
      <c r="G36" s="1"/>
      <c r="H36" s="6"/>
      <c r="I36" s="1"/>
      <c r="J36" s="1"/>
    </row>
    <row r="37" s="2" customFormat="1" ht="12.75">
      <c r="H37" s="7"/>
    </row>
    <row r="38" s="2" customFormat="1" ht="12.75">
      <c r="H38" s="7"/>
    </row>
    <row r="39" s="2" customFormat="1" ht="12.75">
      <c r="H39" s="7"/>
    </row>
    <row r="40" s="2" customFormat="1" ht="12.75">
      <c r="H40" s="7"/>
    </row>
    <row r="41" s="2" customFormat="1" ht="12.75">
      <c r="H41" s="7"/>
    </row>
    <row r="42" s="2" customFormat="1" ht="12.75">
      <c r="H42" s="7"/>
    </row>
    <row r="43" s="2" customFormat="1" ht="12.75">
      <c r="H43" s="7"/>
    </row>
  </sheetData>
  <sheetProtection/>
  <mergeCells count="1">
    <mergeCell ref="B1:J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PageLayoutView="0" workbookViewId="0" topLeftCell="A1">
      <selection activeCell="A1" sqref="A1"/>
    </sheetView>
  </sheetViews>
  <sheetFormatPr defaultColWidth="8.88671875" defaultRowHeight="13.5"/>
  <cols>
    <col min="1" max="1" width="2.10546875" style="3" customWidth="1"/>
    <col min="2" max="2" width="8.99609375" style="3" customWidth="1"/>
    <col min="3" max="3" width="8.6640625" style="3" customWidth="1"/>
    <col min="4" max="6" width="8.99609375" style="3" customWidth="1"/>
    <col min="7" max="7" width="10.10546875" style="3" customWidth="1"/>
    <col min="8" max="8" width="11.99609375" style="4" customWidth="1"/>
    <col min="9" max="9" width="11.99609375" style="3" customWidth="1"/>
    <col min="10" max="10" width="10.99609375" style="3" customWidth="1"/>
    <col min="11" max="11" width="9.4453125" style="3" customWidth="1"/>
    <col min="12" max="16384" width="8.99609375" style="3" customWidth="1"/>
  </cols>
  <sheetData>
    <row r="1" spans="2:11" ht="20.25"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</row>
    <row r="3" ht="18" customHeight="1"/>
    <row r="4" ht="18" customHeight="1"/>
    <row r="5" ht="18" customHeight="1"/>
    <row r="6" ht="18" customHeight="1"/>
    <row r="7" ht="18" customHeight="1"/>
    <row r="8" spans="2:11" ht="18" customHeight="1">
      <c r="B8" s="18" t="s">
        <v>11</v>
      </c>
      <c r="H8"/>
      <c r="K8"/>
    </row>
    <row r="9" ht="18" customHeight="1">
      <c r="B9" s="18" t="s">
        <v>12</v>
      </c>
    </row>
    <row r="10" spans="2:12" ht="18" customHeight="1">
      <c r="B10" s="18" t="s">
        <v>13</v>
      </c>
      <c r="L10"/>
    </row>
    <row r="11" ht="18" customHeight="1">
      <c r="B11" s="18" t="s">
        <v>14</v>
      </c>
    </row>
    <row r="12" spans="2:8" ht="18" customHeight="1">
      <c r="B12" s="18" t="s">
        <v>15</v>
      </c>
      <c r="H12"/>
    </row>
    <row r="13" spans="2:14" s="2" customFormat="1" ht="18">
      <c r="B13" s="18" t="s">
        <v>16</v>
      </c>
      <c r="C13" s="1"/>
      <c r="D13" s="1"/>
      <c r="E13" s="1"/>
      <c r="F13" s="1"/>
      <c r="G13"/>
      <c r="H13" s="6"/>
      <c r="I13" s="1"/>
      <c r="J13" s="1"/>
      <c r="K13"/>
      <c r="N13"/>
    </row>
    <row r="14" spans="2:9" s="2" customFormat="1" ht="18">
      <c r="B14" s="18" t="s">
        <v>17</v>
      </c>
      <c r="I14"/>
    </row>
    <row r="15" spans="2:7" s="2" customFormat="1" ht="18">
      <c r="B15" s="18" t="s">
        <v>18</v>
      </c>
      <c r="F15"/>
      <c r="G15"/>
    </row>
    <row r="16" s="2" customFormat="1" ht="18">
      <c r="B16" s="18" t="s">
        <v>19</v>
      </c>
    </row>
    <row r="17" spans="2:9" s="2" customFormat="1" ht="18">
      <c r="B17" s="18" t="s">
        <v>20</v>
      </c>
      <c r="I17"/>
    </row>
    <row r="18" s="2" customFormat="1" ht="12.75"/>
    <row r="19" spans="2:11" s="2" customFormat="1" ht="18.75" thickBot="1">
      <c r="B19" s="15" t="s">
        <v>0</v>
      </c>
      <c r="C19" s="16" t="s">
        <v>2</v>
      </c>
      <c r="D19" s="16" t="s">
        <v>3</v>
      </c>
      <c r="E19" s="16" t="s">
        <v>4</v>
      </c>
      <c r="F19" s="17" t="s">
        <v>5</v>
      </c>
      <c r="G19" s="14" t="s">
        <v>6</v>
      </c>
      <c r="H19" s="14" t="s">
        <v>7</v>
      </c>
      <c r="I19" s="14" t="s">
        <v>8</v>
      </c>
      <c r="J19" s="14" t="s">
        <v>9</v>
      </c>
      <c r="K19" s="14" t="s">
        <v>10</v>
      </c>
    </row>
    <row r="20" spans="2:11" s="2" customFormat="1" ht="13.5" thickTop="1">
      <c r="B20" s="9">
        <v>4.8</v>
      </c>
      <c r="C20" s="9">
        <v>0.2</v>
      </c>
      <c r="D20" s="9">
        <v>0.33</v>
      </c>
      <c r="E20" s="9">
        <v>0.84</v>
      </c>
      <c r="F20" s="10">
        <v>0.018</v>
      </c>
      <c r="G20" s="11">
        <f aca="true" t="shared" si="0" ref="G20:G25">87/(SQRT(B20+1.41))*LN((5.98*C20)/(0.8*D20+F20))</f>
        <v>50.441786861987694</v>
      </c>
      <c r="H20" s="12">
        <f aca="true" t="shared" si="1" ref="H20:H25">0.264*(B20+1.41)/LN(5.98*C20/(0.8*D20+F20))</f>
        <v>1.1346933688461978</v>
      </c>
      <c r="I20" s="12">
        <f>0.0334*SQRT(0.475*B20+0.67)</f>
        <v>0.057366383884641006</v>
      </c>
      <c r="J20" s="13">
        <f>H20*G20*G20*0.001</f>
        <v>2.8870841488843135</v>
      </c>
      <c r="K20" s="11">
        <f aca="true" t="shared" si="2" ref="K20:K25">2*G20*(1-0.48*EXP(-0.96*(E20/C20)))</f>
        <v>100.0245872115076</v>
      </c>
    </row>
    <row r="21" spans="2:11" ht="14.25">
      <c r="B21" s="9">
        <v>4.8</v>
      </c>
      <c r="C21" s="9">
        <v>0.2</v>
      </c>
      <c r="D21" s="9">
        <v>0.31</v>
      </c>
      <c r="E21" s="9">
        <v>0.9</v>
      </c>
      <c r="F21" s="10">
        <v>0.035</v>
      </c>
      <c r="G21" s="11">
        <f t="shared" si="0"/>
        <v>50.31820479526276</v>
      </c>
      <c r="H21" s="12">
        <f t="shared" si="1"/>
        <v>1.1374801882923935</v>
      </c>
      <c r="I21" s="12">
        <f>0.0334*SQRT(0.475*B21+0.67)</f>
        <v>0.057366383884641006</v>
      </c>
      <c r="J21" s="13">
        <f>H21*G21*G21*0.001</f>
        <v>2.880010810524907</v>
      </c>
      <c r="K21" s="11">
        <f t="shared" si="2"/>
        <v>99.99395237723736</v>
      </c>
    </row>
    <row r="22" spans="2:11" ht="14.25">
      <c r="B22" s="9">
        <v>4.65</v>
      </c>
      <c r="C22" s="9">
        <v>0.2</v>
      </c>
      <c r="D22" s="9">
        <v>0.34</v>
      </c>
      <c r="E22" s="9">
        <v>1.2</v>
      </c>
      <c r="F22" s="10">
        <v>0.018</v>
      </c>
      <c r="G22" s="11">
        <f t="shared" si="0"/>
        <v>50.07361711708446</v>
      </c>
      <c r="H22" s="12">
        <f t="shared" si="1"/>
        <v>1.1291471101041737</v>
      </c>
      <c r="I22" s="12">
        <f>0.0334*SQRT(0.475*B22+0.67)</f>
        <v>0.05666937753319689</v>
      </c>
      <c r="J22" s="13">
        <f>H22*G22*G22*0.001</f>
        <v>2.831186350151545</v>
      </c>
      <c r="K22" s="11">
        <f t="shared" si="2"/>
        <v>99.99575818072216</v>
      </c>
    </row>
    <row r="23" spans="2:11" s="2" customFormat="1" ht="12.75">
      <c r="B23" s="9">
        <v>4.65</v>
      </c>
      <c r="C23" s="9">
        <v>0.2</v>
      </c>
      <c r="D23" s="9">
        <v>0.32</v>
      </c>
      <c r="E23" s="9">
        <v>1.5</v>
      </c>
      <c r="F23" s="10">
        <v>0.035</v>
      </c>
      <c r="G23" s="11">
        <f t="shared" si="0"/>
        <v>49.9519600806995</v>
      </c>
      <c r="H23" s="12">
        <f t="shared" si="1"/>
        <v>1.1318971261362971</v>
      </c>
      <c r="I23" s="12">
        <f>0.0334*SQRT(0.475*B23+0.67)</f>
        <v>0.05666937753319689</v>
      </c>
      <c r="J23" s="13">
        <f>H23*G23*G23*0.001</f>
        <v>2.8243078029116355</v>
      </c>
      <c r="K23" s="11">
        <f t="shared" si="2"/>
        <v>99.86811847388202</v>
      </c>
    </row>
    <row r="24" spans="2:11" s="2" customFormat="1" ht="12.75">
      <c r="B24" s="9">
        <v>4.5</v>
      </c>
      <c r="C24" s="9">
        <v>0.2</v>
      </c>
      <c r="D24" s="9">
        <v>0.34</v>
      </c>
      <c r="E24" s="9">
        <v>0.84</v>
      </c>
      <c r="F24" s="10">
        <v>0.018</v>
      </c>
      <c r="G24" s="11">
        <f t="shared" si="0"/>
        <v>50.70508742585113</v>
      </c>
      <c r="H24" s="12">
        <f t="shared" si="1"/>
        <v>1.1011979242105059</v>
      </c>
      <c r="I24" s="12">
        <f>0.0334*SQRT(0.475*B24+0.67)</f>
        <v>0.05596369090758757</v>
      </c>
      <c r="J24" s="13">
        <f>H24*G24*G24*0.001</f>
        <v>2.8311863501515457</v>
      </c>
      <c r="K24" s="11">
        <f t="shared" si="2"/>
        <v>100.54670452438265</v>
      </c>
    </row>
    <row r="25" spans="2:11" s="2" customFormat="1" ht="12.75">
      <c r="B25" s="9">
        <v>4.5</v>
      </c>
      <c r="C25" s="9">
        <v>0.2</v>
      </c>
      <c r="D25" s="9">
        <v>0.32</v>
      </c>
      <c r="E25" s="9">
        <v>0.84</v>
      </c>
      <c r="F25" s="10">
        <v>0.035</v>
      </c>
      <c r="G25" s="11">
        <f t="shared" si="0"/>
        <v>50.581896192203175</v>
      </c>
      <c r="H25" s="12">
        <f t="shared" si="1"/>
        <v>1.103879870538864</v>
      </c>
      <c r="I25" s="12">
        <f>0.0334*SQRT(0.475*B25+0.67)</f>
        <v>0.05596369090758757</v>
      </c>
      <c r="J25" s="13">
        <f>H25*G25*G25*0.001</f>
        <v>2.824307802911637</v>
      </c>
      <c r="K25" s="11">
        <f t="shared" si="2"/>
        <v>100.302419913145</v>
      </c>
    </row>
    <row r="26" spans="2:11" s="2" customFormat="1" ht="12.75">
      <c r="B26" s="1"/>
      <c r="C26" s="1"/>
      <c r="D26" s="1"/>
      <c r="E26" s="1"/>
      <c r="F26" s="1"/>
      <c r="G26" s="1"/>
      <c r="H26" s="6"/>
      <c r="I26" s="1"/>
      <c r="J26" s="1"/>
      <c r="K26" s="1"/>
    </row>
    <row r="27" spans="2:11" s="2" customFormat="1" ht="12.75">
      <c r="B27" s="1"/>
      <c r="C27" s="1"/>
      <c r="D27" s="1"/>
      <c r="E27" s="1"/>
      <c r="F27" s="1"/>
      <c r="G27" s="1"/>
      <c r="H27" s="6"/>
      <c r="I27" s="1"/>
      <c r="J27" s="1"/>
      <c r="K27" s="1"/>
    </row>
    <row r="28" spans="2:11" s="2" customFormat="1" ht="12.75">
      <c r="B28" s="1"/>
      <c r="C28" s="1"/>
      <c r="D28" s="1"/>
      <c r="E28" s="1"/>
      <c r="F28" s="1"/>
      <c r="G28" s="1"/>
      <c r="H28" s="6"/>
      <c r="I28" s="1"/>
      <c r="J28" s="1"/>
      <c r="K28" s="1"/>
    </row>
    <row r="29" spans="2:11" s="2" customFormat="1" ht="12.75">
      <c r="B29" s="1"/>
      <c r="C29" s="1"/>
      <c r="D29" s="1"/>
      <c r="E29" s="1"/>
      <c r="F29" s="1"/>
      <c r="G29" s="1"/>
      <c r="H29" s="6"/>
      <c r="I29" s="1"/>
      <c r="J29" s="1"/>
      <c r="K29" s="1"/>
    </row>
    <row r="30" spans="2:11" s="2" customFormat="1" ht="12.75">
      <c r="B30" s="1"/>
      <c r="C30" s="1"/>
      <c r="D30" s="1"/>
      <c r="E30" s="1"/>
      <c r="F30" s="1"/>
      <c r="G30" s="1"/>
      <c r="H30" s="6"/>
      <c r="I30" s="1"/>
      <c r="J30" s="1"/>
      <c r="K30" s="1"/>
    </row>
    <row r="31" spans="2:11" s="2" customFormat="1" ht="12.75">
      <c r="B31" s="1"/>
      <c r="C31" s="1"/>
      <c r="D31" s="1"/>
      <c r="E31" s="1"/>
      <c r="F31" s="1"/>
      <c r="G31" s="1"/>
      <c r="H31" s="6"/>
      <c r="I31" s="1"/>
      <c r="J31" s="1"/>
      <c r="K31" s="1"/>
    </row>
    <row r="32" spans="2:11" s="2" customFormat="1" ht="12.75">
      <c r="B32" s="1"/>
      <c r="C32" s="1"/>
      <c r="D32" s="1"/>
      <c r="E32" s="1"/>
      <c r="F32" s="1"/>
      <c r="G32" s="1"/>
      <c r="H32" s="6"/>
      <c r="I32" s="1"/>
      <c r="J32" s="1"/>
      <c r="K32" s="1"/>
    </row>
    <row r="33" spans="2:11" s="2" customFormat="1" ht="12.75">
      <c r="B33" s="1"/>
      <c r="C33" s="1"/>
      <c r="D33" s="1"/>
      <c r="E33" s="1"/>
      <c r="F33" s="1"/>
      <c r="G33" s="1"/>
      <c r="H33" s="6"/>
      <c r="I33" s="1"/>
      <c r="J33" s="1"/>
      <c r="K33" s="1"/>
    </row>
    <row r="34" spans="2:11" s="2" customFormat="1" ht="12.75">
      <c r="B34" s="1"/>
      <c r="C34" s="1"/>
      <c r="D34" s="1"/>
      <c r="E34" s="1"/>
      <c r="F34" s="1"/>
      <c r="G34" s="1"/>
      <c r="H34" s="6"/>
      <c r="I34" s="1"/>
      <c r="J34" s="1"/>
      <c r="K34" s="1"/>
    </row>
    <row r="35" spans="2:11" s="2" customFormat="1" ht="12.75">
      <c r="B35" s="1"/>
      <c r="C35" s="1"/>
      <c r="D35" s="1"/>
      <c r="E35" s="1"/>
      <c r="F35" s="1"/>
      <c r="G35" s="1"/>
      <c r="H35" s="6"/>
      <c r="I35" s="1"/>
      <c r="J35" s="1"/>
      <c r="K35" s="1"/>
    </row>
    <row r="36" spans="2:11" s="2" customFormat="1" ht="12.75">
      <c r="B36" s="1"/>
      <c r="C36" s="1"/>
      <c r="D36" s="1"/>
      <c r="E36" s="1"/>
      <c r="F36" s="1"/>
      <c r="G36" s="1"/>
      <c r="H36" s="6"/>
      <c r="I36" s="1"/>
      <c r="J36" s="1"/>
      <c r="K36" s="1"/>
    </row>
    <row r="37" spans="2:11" s="2" customFormat="1" ht="12.75">
      <c r="B37" s="1"/>
      <c r="C37" s="1"/>
      <c r="D37" s="1"/>
      <c r="E37" s="1"/>
      <c r="F37" s="1"/>
      <c r="G37" s="1"/>
      <c r="H37" s="6"/>
      <c r="I37" s="1"/>
      <c r="J37" s="1"/>
      <c r="K37" s="1"/>
    </row>
    <row r="38" spans="2:11" s="2" customFormat="1" ht="12.75">
      <c r="B38" s="1"/>
      <c r="C38" s="1"/>
      <c r="D38" s="1"/>
      <c r="E38" s="1"/>
      <c r="F38" s="1"/>
      <c r="G38" s="1"/>
      <c r="H38" s="6"/>
      <c r="I38" s="1"/>
      <c r="J38" s="1"/>
      <c r="K38" s="1"/>
    </row>
    <row r="39" spans="2:11" s="2" customFormat="1" ht="12.75">
      <c r="B39" s="1"/>
      <c r="C39" s="1"/>
      <c r="D39" s="1"/>
      <c r="E39" s="1"/>
      <c r="F39" s="1"/>
      <c r="G39" s="1"/>
      <c r="H39" s="6"/>
      <c r="I39" s="1"/>
      <c r="J39" s="1"/>
      <c r="K39" s="1"/>
    </row>
    <row r="40" spans="2:11" s="2" customFormat="1" ht="12.75">
      <c r="B40" s="1"/>
      <c r="C40" s="1"/>
      <c r="D40" s="1"/>
      <c r="E40" s="1"/>
      <c r="F40" s="1"/>
      <c r="G40" s="1"/>
      <c r="H40" s="6"/>
      <c r="I40" s="1"/>
      <c r="J40" s="1"/>
      <c r="K40" s="1"/>
    </row>
    <row r="41" spans="2:11" s="2" customFormat="1" ht="12.75">
      <c r="B41" s="1"/>
      <c r="C41" s="1"/>
      <c r="D41" s="1"/>
      <c r="E41" s="1"/>
      <c r="F41" s="1"/>
      <c r="G41" s="1"/>
      <c r="H41" s="6"/>
      <c r="I41" s="1"/>
      <c r="J41" s="1"/>
      <c r="K41" s="1"/>
    </row>
    <row r="42" spans="2:11" s="2" customFormat="1" ht="12.75">
      <c r="B42" s="1"/>
      <c r="C42" s="1"/>
      <c r="D42" s="1"/>
      <c r="E42" s="1"/>
      <c r="F42" s="1"/>
      <c r="G42" s="1"/>
      <c r="H42" s="6"/>
      <c r="I42" s="1"/>
      <c r="J42" s="1"/>
      <c r="K42" s="1"/>
    </row>
    <row r="43" s="2" customFormat="1" ht="12.75">
      <c r="H43" s="7"/>
    </row>
    <row r="44" s="2" customFormat="1" ht="12.75">
      <c r="H44" s="7"/>
    </row>
    <row r="45" s="2" customFormat="1" ht="12.75">
      <c r="H45" s="7"/>
    </row>
    <row r="46" s="2" customFormat="1" ht="12.75">
      <c r="H46" s="7"/>
    </row>
    <row r="47" s="2" customFormat="1" ht="12.75">
      <c r="H47" s="7"/>
    </row>
    <row r="48" s="2" customFormat="1" ht="12.75">
      <c r="H48" s="7"/>
    </row>
    <row r="49" s="2" customFormat="1" ht="12.75">
      <c r="H49" s="7"/>
    </row>
    <row r="50" s="2" customFormat="1" ht="12.75">
      <c r="H50" s="7"/>
    </row>
    <row r="51" s="2" customFormat="1" ht="12.75">
      <c r="H51" s="7"/>
    </row>
    <row r="52" s="2" customFormat="1" ht="12.75">
      <c r="H52" s="7"/>
    </row>
    <row r="53" s="2" customFormat="1" ht="12.75">
      <c r="H53" s="7"/>
    </row>
    <row r="54" s="2" customFormat="1" ht="12.75">
      <c r="H54" s="7"/>
    </row>
    <row r="55" s="2" customFormat="1" ht="12.75">
      <c r="H55" s="7"/>
    </row>
    <row r="56" s="2" customFormat="1" ht="12.75">
      <c r="H56" s="7"/>
    </row>
    <row r="57" s="2" customFormat="1" ht="12.75">
      <c r="H57" s="7"/>
    </row>
    <row r="58" s="2" customFormat="1" ht="12.75">
      <c r="H58" s="7"/>
    </row>
    <row r="59" s="2" customFormat="1" ht="12.75">
      <c r="H59" s="7"/>
    </row>
    <row r="60" s="2" customFormat="1" ht="12.75">
      <c r="H60" s="7"/>
    </row>
    <row r="61" s="2" customFormat="1" ht="12.75">
      <c r="H61" s="7"/>
    </row>
  </sheetData>
  <sheetProtection/>
  <mergeCells count="1">
    <mergeCell ref="B1:K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Impedance Calculator</dc:title>
  <dc:subject/>
  <dc:creator>www.elart.narod.ru</dc:creator>
  <cp:keywords/>
  <dc:description/>
  <cp:lastModifiedBy>Andrey</cp:lastModifiedBy>
  <dcterms:created xsi:type="dcterms:W3CDTF">2000-03-09T03:30:07Z</dcterms:created>
  <dcterms:modified xsi:type="dcterms:W3CDTF">2010-06-18T09:13:34Z</dcterms:modified>
  <cp:category/>
  <cp:version/>
  <cp:contentType/>
  <cp:contentStatus/>
</cp:coreProperties>
</file>